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Моят диск\2024\ФОРМУЛА24\"/>
    </mc:Choice>
  </mc:AlternateContent>
  <xr:revisionPtr revIDLastSave="0" documentId="13_ncr:1_{C90EB153-4746-4195-8EC2-EFBAF8BC60AD}" xr6:coauthVersionLast="47" xr6:coauthVersionMax="47" xr10:uidLastSave="{00000000-0000-0000-0000-000000000000}"/>
  <workbookProtection workbookAlgorithmName="SHA-512" workbookHashValue="Fqjq4TF49c9aUNtygMj4iO7Jim6HfqIC5kyKWrZNaqTzZ7d9GfVddv99xsypX5ZIc8TO8PIISraZt87qJyvhVg==" workbookSaltValue="79BsrkuGXyvAe6iDCnWXSg==" workbookSpinCount="100000" lockStructure="1"/>
  <bookViews>
    <workbookView xWindow="-120" yWindow="-120" windowWidth="29040" windowHeight="16440" xr2:uid="{00000000-000D-0000-FFFF-FFFF00000000}"/>
  </bookViews>
  <sheets>
    <sheet name="1.1" sheetId="8" r:id="rId1"/>
    <sheet name="2.1" sheetId="7" r:id="rId2"/>
    <sheet name="3.1" sheetId="9" r:id="rId3"/>
    <sheet name="4.1" sheetId="10" r:id="rId4"/>
    <sheet name="5.1" sheetId="12" r:id="rId5"/>
    <sheet name="5.2" sheetId="13" r:id="rId6"/>
    <sheet name="5.3" sheetId="14" r:id="rId7"/>
    <sheet name="5.4" sheetId="16" r:id="rId8"/>
    <sheet name="5.5" sheetId="19" r:id="rId9"/>
    <sheet name="5.6" sheetId="20" r:id="rId10"/>
    <sheet name="5.7" sheetId="17" r:id="rId11"/>
    <sheet name="5.8" sheetId="15" r:id="rId12"/>
    <sheet name="5.9" sheetId="26" r:id="rId13"/>
    <sheet name="5.10" sheetId="18" r:id="rId14"/>
    <sheet name="5.11" sheetId="24" r:id="rId15"/>
    <sheet name="5.12" sheetId="21" r:id="rId16"/>
    <sheet name="5.13" sheetId="22" r:id="rId17"/>
    <sheet name="5.14" sheetId="23" r:id="rId18"/>
    <sheet name="5.15" sheetId="25" r:id="rId19"/>
    <sheet name="6.1" sheetId="11" r:id="rId20"/>
  </sheets>
  <externalReferences>
    <externalReference r:id="rId21"/>
  </externalReferences>
  <definedNames>
    <definedName name="_xlnm.Print_Area" localSheetId="3">'4.1'!$A$1:$O$14</definedName>
    <definedName name="_xlnm.Print_Area" localSheetId="17">'5.14'!$A$1:$H$18</definedName>
    <definedName name="_xlnm.Print_Area" localSheetId="7">'5.4'!$A$1:$J$19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3" l="1"/>
  <c r="K12" i="21" l="1"/>
  <c r="D20" i="25"/>
  <c r="I12" i="25"/>
  <c r="F22" i="26"/>
  <c r="F47" i="15"/>
  <c r="J12" i="16" l="1"/>
  <c r="J9" i="16"/>
  <c r="E48" i="13"/>
  <c r="D48" i="13"/>
  <c r="C18" i="23" l="1"/>
  <c r="C16" i="23"/>
  <c r="D33" i="24"/>
  <c r="I26" i="24"/>
  <c r="I30" i="18"/>
  <c r="E27" i="17" l="1"/>
  <c r="G27" i="17"/>
  <c r="F27" i="17" s="1"/>
  <c r="E35" i="17"/>
  <c r="D35" i="17"/>
  <c r="E31" i="19" l="1"/>
  <c r="D31" i="19"/>
  <c r="F17" i="16"/>
  <c r="C17" i="16"/>
  <c r="F50" i="14"/>
  <c r="E50" i="14"/>
  <c r="Q14" i="10"/>
  <c r="J25" i="7"/>
  <c r="Q13" i="10" l="1"/>
  <c r="Q11" i="10"/>
  <c r="Q15" i="10" s="1"/>
  <c r="P13" i="10"/>
  <c r="P11" i="10"/>
  <c r="P15" i="10" l="1"/>
  <c r="L10" i="9"/>
  <c r="K10" i="9"/>
  <c r="G10" i="9" l="1"/>
  <c r="H10" i="9"/>
  <c r="I10" i="9"/>
  <c r="F10" i="9"/>
  <c r="H8" i="9"/>
  <c r="G8" i="9"/>
  <c r="F8" i="9"/>
  <c r="G15" i="7"/>
  <c r="C9" i="24" l="1"/>
  <c r="C10" i="17"/>
  <c r="G14" i="7" l="1"/>
  <c r="D8" i="13" l="1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7" i="13"/>
  <c r="G11" i="23"/>
  <c r="E11" i="23"/>
  <c r="D11" i="23"/>
  <c r="C11" i="23"/>
  <c r="E14" i="23"/>
  <c r="D16" i="23" s="1"/>
  <c r="E7" i="23"/>
  <c r="G7" i="23" s="1"/>
  <c r="F11" i="23" l="1"/>
  <c r="F14" i="23" s="1"/>
  <c r="C6" i="13"/>
  <c r="G14" i="23"/>
  <c r="D18" i="23" s="1"/>
  <c r="F18" i="16" l="1"/>
  <c r="G9" i="16"/>
  <c r="G12" i="16" s="1"/>
  <c r="F9" i="16"/>
  <c r="F12" i="16" s="1"/>
  <c r="E9" i="16"/>
  <c r="E12" i="16" s="1"/>
  <c r="D9" i="16"/>
  <c r="D12" i="16" s="1"/>
  <c r="C9" i="16"/>
  <c r="F6" i="16"/>
  <c r="E6" i="16"/>
  <c r="H30" i="14"/>
  <c r="F30" i="14"/>
  <c r="E30" i="14"/>
  <c r="D30" i="14"/>
  <c r="G42" i="13"/>
  <c r="E42" i="13"/>
  <c r="D42" i="13"/>
  <c r="C42" i="13"/>
  <c r="D25" i="11"/>
  <c r="C25" i="11"/>
  <c r="I14" i="25"/>
  <c r="H23" i="22"/>
  <c r="F23" i="22"/>
  <c r="E23" i="22"/>
  <c r="K14" i="21"/>
  <c r="G14" i="21"/>
  <c r="E14" i="21"/>
  <c r="D14" i="21"/>
  <c r="H7" i="21"/>
  <c r="I24" i="24"/>
  <c r="F24" i="24"/>
  <c r="E24" i="24"/>
  <c r="D24" i="24"/>
  <c r="C24" i="24"/>
  <c r="G21" i="26"/>
  <c r="E21" i="26"/>
  <c r="D21" i="26"/>
  <c r="C21" i="26"/>
  <c r="G46" i="15"/>
  <c r="F46" i="15" s="1"/>
  <c r="E46" i="15"/>
  <c r="D46" i="15"/>
  <c r="C46" i="15"/>
  <c r="G25" i="17"/>
  <c r="E25" i="17"/>
  <c r="D25" i="17"/>
  <c r="C25" i="17"/>
  <c r="N13" i="10"/>
  <c r="M13" i="10"/>
  <c r="L13" i="10"/>
  <c r="L15" i="10" s="1"/>
  <c r="K13" i="10"/>
  <c r="J13" i="10"/>
  <c r="J15" i="10" s="1"/>
  <c r="I13" i="10"/>
  <c r="H13" i="10"/>
  <c r="G13" i="10"/>
  <c r="F13" i="10"/>
  <c r="E13" i="10"/>
  <c r="D13" i="10"/>
  <c r="C13" i="10"/>
  <c r="B13" i="10"/>
  <c r="M8" i="10"/>
  <c r="L8" i="10"/>
  <c r="K8" i="10"/>
  <c r="J8" i="10"/>
  <c r="F12" i="21"/>
  <c r="I12" i="21" s="1"/>
  <c r="J12" i="21" s="1"/>
  <c r="C12" i="21"/>
  <c r="F26" i="24"/>
  <c r="E26" i="24"/>
  <c r="D26" i="24"/>
  <c r="C26" i="24"/>
  <c r="D27" i="17"/>
  <c r="C27" i="17"/>
  <c r="E10" i="9"/>
  <c r="D10" i="9"/>
  <c r="C10" i="9"/>
  <c r="B10" i="9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G8" i="11"/>
  <c r="E8" i="11"/>
  <c r="I10" i="25"/>
  <c r="I9" i="25"/>
  <c r="F7" i="25"/>
  <c r="E7" i="25"/>
  <c r="H22" i="22"/>
  <c r="F22" i="22"/>
  <c r="E22" i="22"/>
  <c r="D22" i="22"/>
  <c r="C22" i="22"/>
  <c r="H21" i="22"/>
  <c r="F21" i="22"/>
  <c r="E21" i="22"/>
  <c r="D21" i="22"/>
  <c r="C21" i="22"/>
  <c r="H20" i="22"/>
  <c r="F20" i="22"/>
  <c r="E20" i="22"/>
  <c r="D20" i="22"/>
  <c r="C20" i="22"/>
  <c r="H19" i="22"/>
  <c r="F19" i="22"/>
  <c r="E19" i="22"/>
  <c r="D19" i="22"/>
  <c r="C19" i="22"/>
  <c r="H18" i="22"/>
  <c r="F18" i="22"/>
  <c r="E18" i="22"/>
  <c r="D18" i="22"/>
  <c r="C18" i="22"/>
  <c r="H17" i="22"/>
  <c r="F17" i="22"/>
  <c r="E17" i="22"/>
  <c r="D17" i="22"/>
  <c r="C17" i="22"/>
  <c r="H16" i="22"/>
  <c r="F16" i="22"/>
  <c r="E16" i="22"/>
  <c r="D16" i="22"/>
  <c r="C16" i="22"/>
  <c r="H15" i="22"/>
  <c r="F15" i="22"/>
  <c r="E15" i="22"/>
  <c r="D15" i="22"/>
  <c r="C15" i="22"/>
  <c r="H14" i="22"/>
  <c r="F14" i="22"/>
  <c r="E14" i="22"/>
  <c r="D14" i="22"/>
  <c r="C14" i="22"/>
  <c r="H13" i="22"/>
  <c r="F13" i="22"/>
  <c r="E13" i="22"/>
  <c r="D13" i="22"/>
  <c r="C13" i="22"/>
  <c r="H12" i="22"/>
  <c r="F12" i="22"/>
  <c r="E12" i="22"/>
  <c r="D12" i="22"/>
  <c r="C12" i="22"/>
  <c r="H11" i="22"/>
  <c r="F11" i="22"/>
  <c r="E11" i="22"/>
  <c r="D11" i="22"/>
  <c r="C11" i="22"/>
  <c r="H10" i="22"/>
  <c r="F10" i="22"/>
  <c r="E10" i="22"/>
  <c r="D10" i="22"/>
  <c r="C10" i="22"/>
  <c r="H9" i="22"/>
  <c r="F9" i="22"/>
  <c r="E9" i="22"/>
  <c r="D9" i="22"/>
  <c r="C9" i="22"/>
  <c r="E7" i="22"/>
  <c r="D7" i="22"/>
  <c r="C7" i="22"/>
  <c r="K10" i="21"/>
  <c r="G10" i="21"/>
  <c r="F10" i="21"/>
  <c r="K9" i="21"/>
  <c r="F9" i="21"/>
  <c r="I9" i="21" s="1"/>
  <c r="G7" i="21"/>
  <c r="F7" i="21"/>
  <c r="I22" i="24"/>
  <c r="F22" i="24"/>
  <c r="E22" i="24"/>
  <c r="D22" i="24"/>
  <c r="C22" i="24"/>
  <c r="I21" i="24"/>
  <c r="F21" i="24"/>
  <c r="E21" i="24"/>
  <c r="D21" i="24"/>
  <c r="C21" i="24"/>
  <c r="I20" i="24"/>
  <c r="E20" i="24"/>
  <c r="D20" i="24"/>
  <c r="I19" i="24"/>
  <c r="F19" i="24"/>
  <c r="E19" i="24"/>
  <c r="D19" i="24"/>
  <c r="C19" i="24"/>
  <c r="I18" i="24"/>
  <c r="F18" i="24"/>
  <c r="E18" i="24"/>
  <c r="D18" i="24"/>
  <c r="C18" i="24"/>
  <c r="I17" i="24"/>
  <c r="F17" i="24"/>
  <c r="E17" i="24"/>
  <c r="D17" i="24"/>
  <c r="C17" i="24"/>
  <c r="I16" i="24"/>
  <c r="F16" i="24"/>
  <c r="E16" i="24"/>
  <c r="D16" i="24"/>
  <c r="C16" i="24"/>
  <c r="I15" i="24"/>
  <c r="F15" i="24"/>
  <c r="E15" i="24"/>
  <c r="D15" i="24"/>
  <c r="C15" i="24"/>
  <c r="I14" i="24"/>
  <c r="F14" i="24"/>
  <c r="E14" i="24"/>
  <c r="D14" i="24"/>
  <c r="C14" i="24"/>
  <c r="I13" i="24"/>
  <c r="F13" i="24"/>
  <c r="E13" i="24"/>
  <c r="D13" i="24"/>
  <c r="C13" i="24"/>
  <c r="I12" i="24"/>
  <c r="F12" i="24"/>
  <c r="E12" i="24"/>
  <c r="D12" i="24"/>
  <c r="C12" i="24"/>
  <c r="I11" i="24"/>
  <c r="F11" i="24"/>
  <c r="E11" i="24"/>
  <c r="D11" i="24"/>
  <c r="C11" i="24"/>
  <c r="I10" i="24"/>
  <c r="F10" i="24"/>
  <c r="E10" i="24"/>
  <c r="D10" i="24"/>
  <c r="C10" i="24"/>
  <c r="I9" i="24"/>
  <c r="F9" i="24"/>
  <c r="E9" i="24"/>
  <c r="D9" i="24"/>
  <c r="F6" i="24"/>
  <c r="E6" i="24"/>
  <c r="L22" i="18"/>
  <c r="F22" i="18"/>
  <c r="D22" i="18"/>
  <c r="L21" i="18"/>
  <c r="F21" i="18"/>
  <c r="D21" i="18"/>
  <c r="L20" i="18"/>
  <c r="F20" i="18"/>
  <c r="D20" i="18"/>
  <c r="L19" i="18"/>
  <c r="F19" i="18"/>
  <c r="D19" i="18"/>
  <c r="L18" i="18"/>
  <c r="F18" i="18"/>
  <c r="D18" i="18"/>
  <c r="L17" i="18"/>
  <c r="F17" i="18"/>
  <c r="D17" i="18"/>
  <c r="L16" i="18"/>
  <c r="F16" i="18"/>
  <c r="D16" i="18"/>
  <c r="L15" i="18"/>
  <c r="F15" i="18"/>
  <c r="D15" i="18"/>
  <c r="L14" i="18"/>
  <c r="F14" i="18"/>
  <c r="D14" i="18"/>
  <c r="L13" i="18"/>
  <c r="F13" i="18"/>
  <c r="D13" i="18"/>
  <c r="L12" i="18"/>
  <c r="F12" i="18"/>
  <c r="D12" i="18"/>
  <c r="L11" i="18"/>
  <c r="F11" i="18"/>
  <c r="D11" i="18"/>
  <c r="H8" i="18"/>
  <c r="G8" i="18"/>
  <c r="G20" i="26"/>
  <c r="E20" i="26"/>
  <c r="D20" i="26"/>
  <c r="C20" i="26"/>
  <c r="G19" i="26"/>
  <c r="F19" i="26" s="1"/>
  <c r="E19" i="26"/>
  <c r="D19" i="26"/>
  <c r="C19" i="26"/>
  <c r="G18" i="26"/>
  <c r="E18" i="26"/>
  <c r="D18" i="26"/>
  <c r="C18" i="26"/>
  <c r="G17" i="26"/>
  <c r="F17" i="26" s="1"/>
  <c r="E17" i="26"/>
  <c r="D17" i="26"/>
  <c r="C17" i="26"/>
  <c r="G16" i="26"/>
  <c r="E16" i="26"/>
  <c r="D16" i="26"/>
  <c r="C16" i="26"/>
  <c r="G15" i="26"/>
  <c r="F15" i="26" s="1"/>
  <c r="E15" i="26"/>
  <c r="D15" i="26"/>
  <c r="C15" i="26"/>
  <c r="G14" i="26"/>
  <c r="E14" i="26"/>
  <c r="D14" i="26"/>
  <c r="C14" i="26"/>
  <c r="G13" i="26"/>
  <c r="F13" i="26" s="1"/>
  <c r="E13" i="26"/>
  <c r="D13" i="26"/>
  <c r="C13" i="26"/>
  <c r="G12" i="26"/>
  <c r="E12" i="26"/>
  <c r="D12" i="26"/>
  <c r="C12" i="26"/>
  <c r="G11" i="26"/>
  <c r="F11" i="26" s="1"/>
  <c r="E11" i="26"/>
  <c r="D11" i="26"/>
  <c r="C11" i="26"/>
  <c r="G10" i="26"/>
  <c r="E10" i="26"/>
  <c r="D10" i="26"/>
  <c r="C10" i="26"/>
  <c r="G9" i="26"/>
  <c r="F9" i="26" s="1"/>
  <c r="E9" i="26"/>
  <c r="D9" i="26"/>
  <c r="C9" i="26"/>
  <c r="G8" i="26"/>
  <c r="E8" i="26"/>
  <c r="D8" i="26"/>
  <c r="C8" i="26"/>
  <c r="G7" i="26"/>
  <c r="F7" i="26" s="1"/>
  <c r="E7" i="26"/>
  <c r="D7" i="26"/>
  <c r="C7" i="26"/>
  <c r="G6" i="26"/>
  <c r="E6" i="26"/>
  <c r="G45" i="15"/>
  <c r="F45" i="15" s="1"/>
  <c r="E45" i="15"/>
  <c r="D45" i="15"/>
  <c r="C45" i="15"/>
  <c r="G44" i="15"/>
  <c r="E44" i="15"/>
  <c r="D44" i="15"/>
  <c r="C44" i="15"/>
  <c r="G43" i="15"/>
  <c r="E43" i="15"/>
  <c r="D43" i="15"/>
  <c r="C43" i="15"/>
  <c r="G42" i="15"/>
  <c r="E42" i="15"/>
  <c r="D42" i="15"/>
  <c r="C42" i="15"/>
  <c r="G41" i="15"/>
  <c r="F41" i="15" s="1"/>
  <c r="E41" i="15"/>
  <c r="D41" i="15"/>
  <c r="C41" i="15"/>
  <c r="G40" i="15"/>
  <c r="E40" i="15"/>
  <c r="D40" i="15"/>
  <c r="C40" i="15"/>
  <c r="G39" i="15"/>
  <c r="E39" i="15"/>
  <c r="D39" i="15"/>
  <c r="C39" i="15"/>
  <c r="G38" i="15"/>
  <c r="E38" i="15"/>
  <c r="D38" i="15"/>
  <c r="C38" i="15"/>
  <c r="G37" i="15"/>
  <c r="F37" i="15" s="1"/>
  <c r="E37" i="15"/>
  <c r="D37" i="15"/>
  <c r="C37" i="15"/>
  <c r="G36" i="15"/>
  <c r="E36" i="15"/>
  <c r="D36" i="15"/>
  <c r="C36" i="15"/>
  <c r="G35" i="15"/>
  <c r="E35" i="15"/>
  <c r="D35" i="15"/>
  <c r="C35" i="15"/>
  <c r="G34" i="15"/>
  <c r="E34" i="15"/>
  <c r="D34" i="15"/>
  <c r="C34" i="15"/>
  <c r="G33" i="15"/>
  <c r="F33" i="15" s="1"/>
  <c r="E33" i="15"/>
  <c r="D33" i="15"/>
  <c r="C33" i="15"/>
  <c r="G32" i="15"/>
  <c r="E32" i="15"/>
  <c r="D32" i="15"/>
  <c r="C32" i="15"/>
  <c r="G8" i="15"/>
  <c r="E8" i="15"/>
  <c r="G23" i="17"/>
  <c r="F23" i="17" s="1"/>
  <c r="E23" i="17"/>
  <c r="D23" i="17"/>
  <c r="C23" i="17"/>
  <c r="G22" i="17"/>
  <c r="E22" i="17"/>
  <c r="D22" i="17"/>
  <c r="C22" i="17"/>
  <c r="G21" i="17"/>
  <c r="D21" i="17"/>
  <c r="G20" i="17"/>
  <c r="E20" i="17"/>
  <c r="D20" i="17"/>
  <c r="C20" i="17"/>
  <c r="G19" i="17"/>
  <c r="E19" i="17"/>
  <c r="D19" i="17"/>
  <c r="C19" i="17"/>
  <c r="G18" i="17"/>
  <c r="E18" i="17"/>
  <c r="D18" i="17"/>
  <c r="C18" i="17"/>
  <c r="G17" i="17"/>
  <c r="F17" i="17" s="1"/>
  <c r="E17" i="17"/>
  <c r="D17" i="17"/>
  <c r="C17" i="17"/>
  <c r="G16" i="17"/>
  <c r="E16" i="17"/>
  <c r="D16" i="17"/>
  <c r="C16" i="17"/>
  <c r="G15" i="17"/>
  <c r="E15" i="17"/>
  <c r="D15" i="17"/>
  <c r="C15" i="17"/>
  <c r="G14" i="17"/>
  <c r="E14" i="17"/>
  <c r="D14" i="17"/>
  <c r="C14" i="17"/>
  <c r="G13" i="17"/>
  <c r="F13" i="17" s="1"/>
  <c r="E13" i="17"/>
  <c r="D13" i="17"/>
  <c r="C13" i="17"/>
  <c r="G12" i="17"/>
  <c r="E12" i="17"/>
  <c r="D12" i="17"/>
  <c r="C12" i="17"/>
  <c r="G11" i="17"/>
  <c r="F11" i="17" s="1"/>
  <c r="E11" i="17"/>
  <c r="D11" i="17"/>
  <c r="C11" i="17"/>
  <c r="G10" i="17"/>
  <c r="E10" i="17"/>
  <c r="D10" i="17"/>
  <c r="G8" i="17"/>
  <c r="E8" i="17"/>
  <c r="G22" i="20"/>
  <c r="E22" i="20"/>
  <c r="D22" i="20"/>
  <c r="C22" i="20"/>
  <c r="G21" i="20"/>
  <c r="E21" i="20"/>
  <c r="D21" i="20"/>
  <c r="C21" i="20"/>
  <c r="G20" i="20"/>
  <c r="E20" i="20"/>
  <c r="D20" i="20"/>
  <c r="C20" i="20"/>
  <c r="G19" i="20"/>
  <c r="E19" i="20"/>
  <c r="D19" i="20"/>
  <c r="C19" i="20"/>
  <c r="G18" i="20"/>
  <c r="E18" i="20"/>
  <c r="D18" i="20"/>
  <c r="C18" i="20"/>
  <c r="G17" i="20"/>
  <c r="E17" i="20"/>
  <c r="D17" i="20"/>
  <c r="C17" i="20"/>
  <c r="G16" i="20"/>
  <c r="E16" i="20"/>
  <c r="D16" i="20"/>
  <c r="C16" i="20"/>
  <c r="G15" i="20"/>
  <c r="E15" i="20"/>
  <c r="D15" i="20"/>
  <c r="C15" i="20"/>
  <c r="G14" i="20"/>
  <c r="E14" i="20"/>
  <c r="D14" i="20"/>
  <c r="C14" i="20"/>
  <c r="G13" i="20"/>
  <c r="E13" i="20"/>
  <c r="D13" i="20"/>
  <c r="C13" i="20"/>
  <c r="G12" i="20"/>
  <c r="E12" i="20"/>
  <c r="D12" i="20"/>
  <c r="C12" i="20"/>
  <c r="G11" i="20"/>
  <c r="E11" i="20"/>
  <c r="D11" i="20"/>
  <c r="C11" i="20"/>
  <c r="G10" i="20"/>
  <c r="E10" i="20"/>
  <c r="D10" i="20"/>
  <c r="C10" i="20"/>
  <c r="G9" i="20"/>
  <c r="E9" i="20"/>
  <c r="D9" i="20"/>
  <c r="C9" i="20"/>
  <c r="G7" i="20"/>
  <c r="E7" i="20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9" i="19"/>
  <c r="E9" i="19"/>
  <c r="H44" i="14"/>
  <c r="E44" i="14"/>
  <c r="H43" i="14"/>
  <c r="F43" i="14"/>
  <c r="E43" i="14"/>
  <c r="D43" i="14"/>
  <c r="H42" i="14"/>
  <c r="F42" i="14"/>
  <c r="E42" i="14"/>
  <c r="D42" i="14"/>
  <c r="H41" i="14"/>
  <c r="F41" i="14"/>
  <c r="E41" i="14"/>
  <c r="D41" i="14"/>
  <c r="H40" i="14"/>
  <c r="F40" i="14"/>
  <c r="E40" i="14"/>
  <c r="D40" i="14"/>
  <c r="H39" i="14"/>
  <c r="F39" i="14"/>
  <c r="E39" i="14"/>
  <c r="D39" i="14"/>
  <c r="H38" i="14"/>
  <c r="F38" i="14"/>
  <c r="E38" i="14"/>
  <c r="D38" i="14"/>
  <c r="H37" i="14"/>
  <c r="F37" i="14"/>
  <c r="E37" i="14"/>
  <c r="D37" i="14"/>
  <c r="H36" i="14"/>
  <c r="F36" i="14"/>
  <c r="E36" i="14"/>
  <c r="D36" i="14"/>
  <c r="H35" i="14"/>
  <c r="F35" i="14"/>
  <c r="E35" i="14"/>
  <c r="D35" i="14"/>
  <c r="H34" i="14"/>
  <c r="F34" i="14"/>
  <c r="E34" i="14"/>
  <c r="D34" i="14"/>
  <c r="H33" i="14"/>
  <c r="F33" i="14"/>
  <c r="E33" i="14"/>
  <c r="D33" i="14"/>
  <c r="N11" i="10"/>
  <c r="M11" i="10"/>
  <c r="K11" i="10"/>
  <c r="I11" i="10"/>
  <c r="H11" i="10"/>
  <c r="G11" i="10"/>
  <c r="F11" i="10"/>
  <c r="I25" i="7"/>
  <c r="H25" i="7"/>
  <c r="G25" i="7"/>
  <c r="F25" i="7"/>
  <c r="H24" i="7"/>
  <c r="G24" i="7"/>
  <c r="F24" i="7"/>
  <c r="E24" i="7"/>
  <c r="D24" i="7"/>
  <c r="C24" i="7"/>
  <c r="B24" i="7"/>
  <c r="I23" i="7"/>
  <c r="H23" i="7"/>
  <c r="G23" i="7"/>
  <c r="E23" i="7"/>
  <c r="D23" i="7"/>
  <c r="C23" i="7"/>
  <c r="B23" i="7"/>
  <c r="I22" i="7"/>
  <c r="H22" i="7"/>
  <c r="G22" i="7"/>
  <c r="E22" i="7"/>
  <c r="D22" i="7"/>
  <c r="C22" i="7"/>
  <c r="B22" i="7"/>
  <c r="I21" i="7"/>
  <c r="H21" i="7"/>
  <c r="G21" i="7"/>
  <c r="C21" i="7"/>
  <c r="B21" i="7"/>
  <c r="I20" i="7"/>
  <c r="H20" i="7"/>
  <c r="G20" i="7"/>
  <c r="E20" i="7"/>
  <c r="D20" i="7"/>
  <c r="C20" i="7"/>
  <c r="B20" i="7"/>
  <c r="I19" i="7"/>
  <c r="H19" i="7"/>
  <c r="G19" i="7"/>
  <c r="E19" i="7"/>
  <c r="D19" i="7"/>
  <c r="C19" i="7"/>
  <c r="B19" i="7"/>
  <c r="I18" i="7"/>
  <c r="H18" i="7"/>
  <c r="G18" i="7"/>
  <c r="E18" i="7"/>
  <c r="D18" i="7"/>
  <c r="C18" i="7"/>
  <c r="B18" i="7"/>
  <c r="I17" i="7"/>
  <c r="H17" i="7"/>
  <c r="G17" i="7"/>
  <c r="E17" i="7"/>
  <c r="D17" i="7"/>
  <c r="C17" i="7"/>
  <c r="B17" i="7"/>
  <c r="I16" i="7"/>
  <c r="H16" i="7"/>
  <c r="G16" i="7"/>
  <c r="E16" i="7"/>
  <c r="D16" i="7"/>
  <c r="C16" i="7"/>
  <c r="B16" i="7"/>
  <c r="I15" i="7"/>
  <c r="H15" i="7"/>
  <c r="E15" i="7"/>
  <c r="D15" i="7"/>
  <c r="C15" i="7"/>
  <c r="B15" i="7"/>
  <c r="I14" i="7"/>
  <c r="H14" i="7"/>
  <c r="E14" i="7"/>
  <c r="D14" i="7"/>
  <c r="C14" i="7"/>
  <c r="B14" i="7"/>
  <c r="I13" i="7"/>
  <c r="G13" i="7"/>
  <c r="E13" i="7"/>
  <c r="D13" i="7"/>
  <c r="C13" i="7"/>
  <c r="B13" i="7"/>
  <c r="I12" i="7"/>
  <c r="H12" i="7"/>
  <c r="G12" i="7"/>
  <c r="E12" i="7"/>
  <c r="D12" i="7"/>
  <c r="C12" i="7"/>
  <c r="B12" i="7"/>
  <c r="I11" i="7"/>
  <c r="H11" i="7"/>
  <c r="G11" i="7"/>
  <c r="E11" i="7"/>
  <c r="D11" i="7"/>
  <c r="C11" i="7"/>
  <c r="B11" i="7"/>
  <c r="I10" i="7"/>
  <c r="H10" i="7"/>
  <c r="G10" i="7"/>
  <c r="C10" i="7"/>
  <c r="B10" i="7"/>
  <c r="J7" i="7"/>
  <c r="I7" i="7"/>
  <c r="H7" i="7"/>
  <c r="G7" i="7"/>
  <c r="F7" i="7"/>
  <c r="E7" i="7"/>
  <c r="D7" i="7"/>
  <c r="C7" i="7"/>
  <c r="B7" i="7"/>
  <c r="G29" i="15"/>
  <c r="D29" i="15"/>
  <c r="C29" i="15"/>
  <c r="G28" i="15"/>
  <c r="D28" i="15"/>
  <c r="C28" i="15"/>
  <c r="G27" i="15"/>
  <c r="D27" i="15"/>
  <c r="C27" i="15"/>
  <c r="G26" i="15"/>
  <c r="D26" i="15"/>
  <c r="C26" i="15"/>
  <c r="G25" i="15"/>
  <c r="D25" i="15"/>
  <c r="C25" i="15"/>
  <c r="G24" i="15"/>
  <c r="D24" i="15"/>
  <c r="C24" i="15"/>
  <c r="G23" i="15"/>
  <c r="D23" i="15"/>
  <c r="C23" i="15"/>
  <c r="G22" i="15"/>
  <c r="D22" i="15"/>
  <c r="C22" i="15"/>
  <c r="G21" i="15"/>
  <c r="D21" i="15"/>
  <c r="C21" i="15"/>
  <c r="G20" i="15"/>
  <c r="D20" i="15"/>
  <c r="C20" i="15"/>
  <c r="G19" i="15"/>
  <c r="D19" i="15"/>
  <c r="C19" i="15"/>
  <c r="G18" i="15"/>
  <c r="D18" i="15"/>
  <c r="C18" i="15"/>
  <c r="G17" i="15"/>
  <c r="D17" i="15"/>
  <c r="C17" i="15"/>
  <c r="G16" i="15"/>
  <c r="D16" i="15"/>
  <c r="C16" i="15"/>
  <c r="G15" i="15"/>
  <c r="D15" i="15"/>
  <c r="C15" i="15"/>
  <c r="G14" i="15"/>
  <c r="D14" i="15"/>
  <c r="C14" i="15"/>
  <c r="G13" i="15"/>
  <c r="D13" i="15"/>
  <c r="C13" i="15"/>
  <c r="G12" i="15"/>
  <c r="D12" i="15"/>
  <c r="C12" i="15"/>
  <c r="G11" i="15"/>
  <c r="D11" i="15"/>
  <c r="C11" i="15"/>
  <c r="G10" i="15"/>
  <c r="D10" i="15"/>
  <c r="C10" i="15"/>
  <c r="H28" i="14"/>
  <c r="F28" i="14"/>
  <c r="E28" i="14"/>
  <c r="D28" i="14"/>
  <c r="H27" i="14"/>
  <c r="F27" i="14"/>
  <c r="E27" i="14"/>
  <c r="D27" i="14"/>
  <c r="H26" i="14"/>
  <c r="F26" i="14"/>
  <c r="E26" i="14"/>
  <c r="D26" i="14"/>
  <c r="H25" i="14"/>
  <c r="F25" i="14"/>
  <c r="E25" i="14"/>
  <c r="D25" i="14"/>
  <c r="H24" i="14"/>
  <c r="F24" i="14"/>
  <c r="E24" i="14"/>
  <c r="D24" i="14"/>
  <c r="H23" i="14"/>
  <c r="F23" i="14"/>
  <c r="E23" i="14"/>
  <c r="D23" i="14"/>
  <c r="H22" i="14"/>
  <c r="F22" i="14"/>
  <c r="E22" i="14"/>
  <c r="D22" i="14"/>
  <c r="H21" i="14"/>
  <c r="F21" i="14"/>
  <c r="E21" i="14"/>
  <c r="D21" i="14"/>
  <c r="H20" i="14"/>
  <c r="F20" i="14"/>
  <c r="E20" i="14"/>
  <c r="D20" i="14"/>
  <c r="H19" i="14"/>
  <c r="F19" i="14"/>
  <c r="E19" i="14"/>
  <c r="D19" i="14"/>
  <c r="H18" i="14"/>
  <c r="F18" i="14"/>
  <c r="E18" i="14"/>
  <c r="D18" i="14"/>
  <c r="H17" i="14"/>
  <c r="F17" i="14"/>
  <c r="E17" i="14"/>
  <c r="D17" i="14"/>
  <c r="H16" i="14"/>
  <c r="F16" i="14"/>
  <c r="E16" i="14"/>
  <c r="D16" i="14"/>
  <c r="H15" i="14"/>
  <c r="F15" i="14"/>
  <c r="E15" i="14"/>
  <c r="D15" i="14"/>
  <c r="H14" i="14"/>
  <c r="F14" i="14"/>
  <c r="E14" i="14"/>
  <c r="D14" i="14"/>
  <c r="H13" i="14"/>
  <c r="F13" i="14"/>
  <c r="E13" i="14"/>
  <c r="D13" i="14"/>
  <c r="H12" i="14"/>
  <c r="F12" i="14"/>
  <c r="E12" i="14"/>
  <c r="D12" i="14"/>
  <c r="H11" i="14"/>
  <c r="F11" i="14"/>
  <c r="E11" i="14"/>
  <c r="D11" i="14"/>
  <c r="H10" i="14"/>
  <c r="F10" i="14"/>
  <c r="E10" i="14"/>
  <c r="D10" i="14"/>
  <c r="H9" i="14"/>
  <c r="F9" i="14"/>
  <c r="E9" i="14"/>
  <c r="D9" i="14"/>
  <c r="H8" i="14"/>
  <c r="F8" i="14"/>
  <c r="E8" i="14"/>
  <c r="D8" i="14"/>
  <c r="H6" i="14"/>
  <c r="F6" i="14"/>
  <c r="E33" i="13"/>
  <c r="D33" i="13"/>
  <c r="C33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6" i="13"/>
  <c r="E16" i="13"/>
  <c r="G15" i="13"/>
  <c r="E15" i="13"/>
  <c r="G14" i="13"/>
  <c r="E14" i="13"/>
  <c r="G13" i="13"/>
  <c r="E13" i="13"/>
  <c r="G12" i="13"/>
  <c r="E12" i="13"/>
  <c r="G11" i="13"/>
  <c r="E11" i="13"/>
  <c r="G10" i="13"/>
  <c r="E10" i="13"/>
  <c r="G9" i="13"/>
  <c r="E9" i="13"/>
  <c r="G8" i="13"/>
  <c r="E8" i="13"/>
  <c r="G7" i="13"/>
  <c r="E7" i="13"/>
  <c r="G5" i="13"/>
  <c r="E5" i="13"/>
  <c r="L20" i="12"/>
  <c r="I20" i="12"/>
  <c r="H20" i="12"/>
  <c r="G20" i="12"/>
  <c r="F20" i="12"/>
  <c r="E20" i="12"/>
  <c r="D20" i="12"/>
  <c r="C20" i="12"/>
  <c r="L19" i="12"/>
  <c r="I19" i="12"/>
  <c r="H19" i="12"/>
  <c r="G19" i="12"/>
  <c r="F19" i="12"/>
  <c r="E19" i="12"/>
  <c r="D19" i="12"/>
  <c r="C19" i="12"/>
  <c r="L18" i="12"/>
  <c r="I18" i="12"/>
  <c r="H18" i="12"/>
  <c r="G18" i="12"/>
  <c r="F18" i="12"/>
  <c r="E18" i="12"/>
  <c r="D18" i="12"/>
  <c r="C18" i="12"/>
  <c r="L17" i="12"/>
  <c r="I17" i="12"/>
  <c r="H17" i="12"/>
  <c r="G17" i="12"/>
  <c r="F17" i="12"/>
  <c r="E17" i="12"/>
  <c r="D17" i="12"/>
  <c r="C17" i="12"/>
  <c r="L16" i="12"/>
  <c r="I16" i="12"/>
  <c r="H16" i="12"/>
  <c r="G16" i="12"/>
  <c r="F16" i="12"/>
  <c r="E16" i="12"/>
  <c r="D16" i="12"/>
  <c r="C16" i="12"/>
  <c r="L15" i="12"/>
  <c r="I15" i="12"/>
  <c r="H15" i="12"/>
  <c r="G15" i="12"/>
  <c r="F15" i="12"/>
  <c r="E15" i="12"/>
  <c r="D15" i="12"/>
  <c r="C15" i="12"/>
  <c r="L14" i="12"/>
  <c r="I14" i="12"/>
  <c r="H14" i="12"/>
  <c r="G14" i="12"/>
  <c r="F14" i="12"/>
  <c r="E14" i="12"/>
  <c r="D14" i="12"/>
  <c r="C14" i="12"/>
  <c r="H7" i="12"/>
  <c r="G7" i="12"/>
  <c r="K33" i="8"/>
  <c r="J33" i="8"/>
  <c r="I33" i="8"/>
  <c r="H33" i="8"/>
  <c r="F33" i="8"/>
  <c r="E33" i="8"/>
  <c r="D33" i="8"/>
  <c r="C33" i="8"/>
  <c r="B33" i="8"/>
  <c r="K32" i="8"/>
  <c r="J32" i="8"/>
  <c r="I32" i="8"/>
  <c r="H32" i="8"/>
  <c r="G32" i="8"/>
  <c r="D32" i="8"/>
  <c r="C32" i="8"/>
  <c r="B32" i="8"/>
  <c r="J31" i="8"/>
  <c r="I31" i="8"/>
  <c r="H31" i="8"/>
  <c r="G31" i="8"/>
  <c r="F31" i="8"/>
  <c r="E31" i="8"/>
  <c r="D31" i="8"/>
  <c r="C31" i="8"/>
  <c r="B31" i="8"/>
  <c r="L30" i="8"/>
  <c r="K30" i="8"/>
  <c r="J30" i="8"/>
  <c r="I30" i="8"/>
  <c r="H30" i="8"/>
  <c r="G30" i="8"/>
  <c r="F30" i="8"/>
  <c r="E30" i="8"/>
  <c r="D30" i="8"/>
  <c r="C30" i="8"/>
  <c r="B30" i="8"/>
  <c r="K29" i="8"/>
  <c r="J29" i="8"/>
  <c r="I29" i="8"/>
  <c r="H29" i="8"/>
  <c r="F29" i="8"/>
  <c r="E29" i="8"/>
  <c r="D29" i="8"/>
  <c r="C29" i="8"/>
  <c r="B29" i="8"/>
  <c r="K28" i="8"/>
  <c r="J28" i="8"/>
  <c r="I28" i="8"/>
  <c r="H28" i="8"/>
  <c r="F28" i="8"/>
  <c r="E28" i="8"/>
  <c r="D28" i="8"/>
  <c r="C28" i="8"/>
  <c r="B28" i="8"/>
  <c r="K27" i="8"/>
  <c r="J27" i="8"/>
  <c r="I27" i="8"/>
  <c r="H27" i="8"/>
  <c r="F27" i="8"/>
  <c r="E27" i="8"/>
  <c r="D27" i="8"/>
  <c r="C27" i="8"/>
  <c r="B27" i="8"/>
  <c r="K26" i="8"/>
  <c r="J26" i="8"/>
  <c r="I26" i="8"/>
  <c r="H26" i="8"/>
  <c r="F26" i="8"/>
  <c r="E26" i="8"/>
  <c r="D26" i="8"/>
  <c r="C26" i="8"/>
  <c r="B26" i="8"/>
  <c r="K25" i="8"/>
  <c r="J25" i="8"/>
  <c r="I25" i="8"/>
  <c r="H25" i="8"/>
  <c r="F25" i="8"/>
  <c r="E25" i="8"/>
  <c r="D25" i="8"/>
  <c r="C25" i="8"/>
  <c r="B25" i="8"/>
  <c r="K24" i="8"/>
  <c r="J24" i="8"/>
  <c r="I24" i="8"/>
  <c r="H24" i="8"/>
  <c r="F24" i="8"/>
  <c r="E24" i="8"/>
  <c r="D24" i="8"/>
  <c r="C24" i="8"/>
  <c r="B24" i="8"/>
  <c r="K23" i="8"/>
  <c r="J23" i="8"/>
  <c r="I23" i="8"/>
  <c r="H23" i="8"/>
  <c r="F23" i="8"/>
  <c r="E23" i="8"/>
  <c r="D23" i="8"/>
  <c r="C23" i="8"/>
  <c r="B23" i="8"/>
  <c r="K22" i="8"/>
  <c r="J22" i="8"/>
  <c r="I22" i="8"/>
  <c r="H22" i="8"/>
  <c r="F22" i="8"/>
  <c r="E22" i="8"/>
  <c r="D22" i="8"/>
  <c r="C22" i="8"/>
  <c r="B22" i="8"/>
  <c r="K21" i="8"/>
  <c r="J21" i="8"/>
  <c r="I21" i="8"/>
  <c r="H21" i="8"/>
  <c r="F21" i="8"/>
  <c r="E21" i="8"/>
  <c r="D21" i="8"/>
  <c r="C21" i="8"/>
  <c r="B21" i="8"/>
  <c r="K20" i="8"/>
  <c r="J20" i="8"/>
  <c r="I20" i="8"/>
  <c r="F20" i="8"/>
  <c r="E20" i="8"/>
  <c r="D20" i="8"/>
  <c r="C20" i="8"/>
  <c r="B20" i="8"/>
  <c r="K19" i="8"/>
  <c r="I19" i="8"/>
  <c r="H19" i="8"/>
  <c r="F19" i="8"/>
  <c r="E19" i="8"/>
  <c r="D19" i="8"/>
  <c r="C19" i="8"/>
  <c r="B19" i="8"/>
  <c r="K18" i="8"/>
  <c r="J18" i="8"/>
  <c r="I18" i="8"/>
  <c r="H18" i="8"/>
  <c r="F18" i="8"/>
  <c r="E18" i="8"/>
  <c r="D18" i="8"/>
  <c r="C18" i="8"/>
  <c r="B18" i="8"/>
  <c r="K17" i="8"/>
  <c r="J17" i="8"/>
  <c r="I17" i="8"/>
  <c r="H17" i="8"/>
  <c r="F17" i="8"/>
  <c r="E17" i="8"/>
  <c r="D17" i="8"/>
  <c r="C17" i="8"/>
  <c r="B17" i="8"/>
  <c r="K16" i="8"/>
  <c r="J16" i="8"/>
  <c r="I16" i="8"/>
  <c r="H16" i="8"/>
  <c r="F16" i="8"/>
  <c r="E16" i="8"/>
  <c r="D16" i="8"/>
  <c r="C16" i="8"/>
  <c r="B16" i="8"/>
  <c r="K15" i="8"/>
  <c r="J15" i="8"/>
  <c r="I15" i="8"/>
  <c r="H15" i="8"/>
  <c r="F15" i="8"/>
  <c r="E15" i="8"/>
  <c r="D15" i="8"/>
  <c r="C15" i="8"/>
  <c r="B15" i="8"/>
  <c r="K14" i="8"/>
  <c r="J14" i="8"/>
  <c r="I14" i="8"/>
  <c r="H14" i="8"/>
  <c r="F14" i="8"/>
  <c r="E14" i="8"/>
  <c r="D14" i="8"/>
  <c r="C14" i="8"/>
  <c r="B14" i="8"/>
  <c r="K13" i="8"/>
  <c r="J13" i="8"/>
  <c r="I13" i="8"/>
  <c r="H13" i="8"/>
  <c r="F13" i="8"/>
  <c r="E13" i="8"/>
  <c r="D13" i="8"/>
  <c r="C13" i="8"/>
  <c r="B13" i="8"/>
  <c r="K12" i="8"/>
  <c r="J12" i="8"/>
  <c r="I12" i="8"/>
  <c r="H12" i="8"/>
  <c r="F12" i="8"/>
  <c r="E12" i="8"/>
  <c r="D12" i="8"/>
  <c r="C12" i="8"/>
  <c r="B12" i="8"/>
  <c r="K11" i="8"/>
  <c r="J11" i="8"/>
  <c r="I11" i="8"/>
  <c r="H11" i="8"/>
  <c r="F11" i="8"/>
  <c r="E11" i="8"/>
  <c r="D11" i="8"/>
  <c r="C11" i="8"/>
  <c r="B11" i="8"/>
  <c r="K10" i="8"/>
  <c r="J10" i="8"/>
  <c r="H10" i="8"/>
  <c r="F10" i="8"/>
  <c r="E10" i="8"/>
  <c r="D10" i="8"/>
  <c r="C10" i="8"/>
  <c r="B10" i="8"/>
  <c r="K8" i="8"/>
  <c r="J8" i="8"/>
  <c r="I8" i="8"/>
  <c r="H8" i="8"/>
  <c r="G8" i="8"/>
  <c r="E8" i="8"/>
  <c r="D8" i="8"/>
  <c r="C8" i="8"/>
  <c r="B8" i="8"/>
  <c r="F22" i="17" l="1"/>
  <c r="F10" i="26"/>
  <c r="F14" i="26"/>
  <c r="F18" i="26"/>
  <c r="F10" i="17"/>
  <c r="F14" i="17"/>
  <c r="F18" i="17"/>
  <c r="F34" i="15"/>
  <c r="F38" i="15"/>
  <c r="F42" i="15"/>
  <c r="K15" i="10"/>
  <c r="F15" i="17"/>
  <c r="F19" i="17"/>
  <c r="F35" i="15"/>
  <c r="F39" i="15"/>
  <c r="F43" i="15"/>
  <c r="I17" i="25"/>
  <c r="F25" i="17"/>
  <c r="J9" i="21"/>
  <c r="K17" i="21"/>
  <c r="F8" i="26"/>
  <c r="F12" i="26"/>
  <c r="F16" i="26"/>
  <c r="F20" i="26"/>
  <c r="G6" i="13"/>
  <c r="F12" i="17"/>
  <c r="F16" i="17"/>
  <c r="F20" i="17"/>
  <c r="F32" i="15"/>
  <c r="F36" i="15"/>
  <c r="F40" i="15"/>
  <c r="F44" i="15"/>
  <c r="F21" i="26"/>
  <c r="G15" i="11"/>
  <c r="E7" i="14"/>
  <c r="I32" i="12"/>
  <c r="B34" i="8"/>
  <c r="I8" i="24"/>
  <c r="M15" i="10"/>
  <c r="N15" i="10"/>
  <c r="C34" i="8"/>
  <c r="D10" i="19"/>
  <c r="E32" i="14"/>
  <c r="E34" i="8"/>
  <c r="F12" i="20"/>
  <c r="B26" i="7"/>
  <c r="H32" i="14"/>
  <c r="F16" i="20"/>
  <c r="C26" i="7"/>
  <c r="L25" i="18"/>
  <c r="I31" i="18" s="1"/>
  <c r="F34" i="8"/>
  <c r="H7" i="14"/>
  <c r="F20" i="20"/>
  <c r="G26" i="7"/>
  <c r="H32" i="12"/>
  <c r="D34" i="8"/>
  <c r="L32" i="12"/>
  <c r="G21" i="11"/>
  <c r="F9" i="20"/>
  <c r="F13" i="20"/>
  <c r="F17" i="20"/>
  <c r="F21" i="20"/>
  <c r="F10" i="20"/>
  <c r="F14" i="20"/>
  <c r="F18" i="20"/>
  <c r="F22" i="20"/>
  <c r="F11" i="20"/>
  <c r="F15" i="20"/>
  <c r="F19" i="20"/>
  <c r="G29" i="20"/>
  <c r="E29" i="20"/>
  <c r="I10" i="21"/>
  <c r="J10" i="21" s="1"/>
  <c r="D25" i="26"/>
  <c r="E25" i="26"/>
  <c r="F25" i="26"/>
  <c r="G25" i="26"/>
  <c r="C25" i="26"/>
  <c r="H47" i="14" l="1"/>
  <c r="F29" i="20"/>
  <c r="D30" i="11"/>
  <c r="C30" i="11"/>
  <c r="G27" i="22" l="1"/>
  <c r="H27" i="22"/>
  <c r="F27" i="22"/>
  <c r="C27" i="22"/>
  <c r="D27" i="22"/>
  <c r="E27" i="22"/>
  <c r="C19" i="21" l="1"/>
  <c r="C21" i="21" s="1"/>
  <c r="I25" i="24"/>
  <c r="I23" i="24"/>
  <c r="I29" i="24" l="1"/>
  <c r="D34" i="24" s="1"/>
  <c r="F25" i="24"/>
  <c r="E25" i="24"/>
  <c r="F23" i="24"/>
  <c r="E23" i="24"/>
  <c r="D25" i="24"/>
  <c r="C25" i="24"/>
  <c r="D23" i="24"/>
  <c r="C23" i="24"/>
  <c r="D8" i="24"/>
  <c r="L10" i="18"/>
  <c r="F10" i="18"/>
  <c r="D10" i="18"/>
  <c r="D29" i="24" l="1"/>
  <c r="C34" i="24" s="1"/>
  <c r="F25" i="18"/>
  <c r="E31" i="18" s="1"/>
  <c r="D25" i="18"/>
  <c r="D31" i="18" s="1"/>
  <c r="G9" i="24"/>
  <c r="G22" i="24"/>
  <c r="H22" i="24" s="1"/>
  <c r="G18" i="24"/>
  <c r="H18" i="24" s="1"/>
  <c r="G16" i="24"/>
  <c r="H16" i="24" s="1"/>
  <c r="G14" i="24"/>
  <c r="H14" i="24" s="1"/>
  <c r="G12" i="24"/>
  <c r="H12" i="24" s="1"/>
  <c r="G10" i="24"/>
  <c r="H10" i="24" s="1"/>
  <c r="E8" i="24"/>
  <c r="E29" i="24" s="1"/>
  <c r="G21" i="24"/>
  <c r="H21" i="24" s="1"/>
  <c r="G19" i="24"/>
  <c r="H19" i="24" s="1"/>
  <c r="G17" i="24"/>
  <c r="H17" i="24" s="1"/>
  <c r="G15" i="24"/>
  <c r="H15" i="24" s="1"/>
  <c r="G13" i="24"/>
  <c r="H13" i="24" s="1"/>
  <c r="G11" i="24"/>
  <c r="H11" i="24" s="1"/>
  <c r="G24" i="24"/>
  <c r="G26" i="24"/>
  <c r="G25" i="24" l="1"/>
  <c r="H26" i="24"/>
  <c r="G23" i="24"/>
  <c r="H24" i="24"/>
  <c r="G2" i="7"/>
  <c r="H2" i="9" s="1"/>
  <c r="M2" i="10" s="1"/>
  <c r="K2" i="12" s="1"/>
  <c r="E2" i="13" s="1"/>
  <c r="G3" i="14" s="1"/>
  <c r="H2" i="16" s="1"/>
  <c r="E2" i="19" s="1"/>
  <c r="E2" i="20" s="1"/>
  <c r="E3" i="17" s="1"/>
  <c r="E3" i="15" s="1"/>
  <c r="F3" i="26" s="1"/>
  <c r="K3" i="18" s="1"/>
  <c r="G2" i="24" s="1"/>
  <c r="I3" i="21" s="1"/>
  <c r="G2" i="22" s="1"/>
  <c r="F31" i="15"/>
  <c r="C31" i="15"/>
  <c r="G9" i="15"/>
  <c r="G26" i="17"/>
  <c r="E26" i="17"/>
  <c r="D26" i="17"/>
  <c r="C26" i="17"/>
  <c r="G24" i="17"/>
  <c r="F24" i="17" s="1"/>
  <c r="E24" i="17"/>
  <c r="D24" i="17"/>
  <c r="C24" i="17"/>
  <c r="E33" i="20"/>
  <c r="E31" i="20"/>
  <c r="D33" i="20"/>
  <c r="F8" i="20"/>
  <c r="G8" i="20"/>
  <c r="E8" i="20"/>
  <c r="D8" i="20"/>
  <c r="F10" i="19"/>
  <c r="F27" i="19"/>
  <c r="K9" i="12"/>
  <c r="C18" i="16"/>
  <c r="C12" i="16"/>
  <c r="C16" i="16" s="1"/>
  <c r="F7" i="14"/>
  <c r="D7" i="14"/>
  <c r="G28" i="13"/>
  <c r="G45" i="13" s="1"/>
  <c r="E28" i="13"/>
  <c r="E6" i="13"/>
  <c r="D28" i="13"/>
  <c r="C28" i="13"/>
  <c r="C45" i="13" s="1"/>
  <c r="G9" i="12"/>
  <c r="E9" i="12"/>
  <c r="C9" i="12"/>
  <c r="F26" i="17" l="1"/>
  <c r="H3" i="25"/>
  <c r="E3" i="11" s="1"/>
  <c r="F3" i="23"/>
  <c r="E29" i="26"/>
  <c r="D27" i="26"/>
  <c r="G27" i="19"/>
  <c r="E32" i="19" s="1"/>
  <c r="C8" i="20"/>
  <c r="C29" i="20" s="1"/>
  <c r="D31" i="20" s="1"/>
  <c r="E27" i="26"/>
  <c r="J10" i="9"/>
  <c r="D9" i="17"/>
  <c r="D30" i="17" s="1"/>
  <c r="D36" i="17" s="1"/>
  <c r="G9" i="17"/>
  <c r="G30" i="17" s="1"/>
  <c r="E36" i="17" s="1"/>
  <c r="D29" i="26"/>
  <c r="I9" i="12"/>
  <c r="D47" i="13"/>
  <c r="E45" i="13"/>
  <c r="E47" i="13" s="1"/>
  <c r="H9" i="16"/>
  <c r="F9" i="12"/>
  <c r="D9" i="12"/>
  <c r="H9" i="12"/>
  <c r="D6" i="13"/>
  <c r="E49" i="13"/>
  <c r="F51" i="14"/>
  <c r="E47" i="14"/>
  <c r="E51" i="14" s="1"/>
  <c r="D27" i="19"/>
  <c r="D32" i="19" s="1"/>
  <c r="G10" i="19"/>
  <c r="G37" i="12"/>
  <c r="L9" i="12"/>
  <c r="D9" i="15"/>
  <c r="C9" i="15"/>
  <c r="C50" i="15" s="1"/>
  <c r="D52" i="15" s="1"/>
  <c r="D31" i="15"/>
  <c r="E31" i="15"/>
  <c r="G31" i="15"/>
  <c r="G50" i="15" s="1"/>
  <c r="E54" i="15" s="1"/>
  <c r="C32" i="12"/>
  <c r="E32" i="12"/>
  <c r="F35" i="12" s="1"/>
  <c r="F32" i="12"/>
  <c r="F37" i="12" s="1"/>
  <c r="D32" i="12"/>
  <c r="G32" i="12"/>
  <c r="J20" i="12"/>
  <c r="J19" i="12"/>
  <c r="J18" i="12"/>
  <c r="J17" i="12"/>
  <c r="J16" i="12"/>
  <c r="J15" i="12"/>
  <c r="J14" i="12"/>
  <c r="H12" i="16" l="1"/>
  <c r="F16" i="16" s="1"/>
  <c r="D45" i="13"/>
  <c r="D49" i="13" s="1"/>
  <c r="J32" i="12"/>
  <c r="G35" i="12" s="1"/>
  <c r="J9" i="12"/>
  <c r="D50" i="15"/>
  <c r="D54" i="15" s="1"/>
  <c r="O11" i="10" l="1"/>
  <c r="F12" i="25" l="1"/>
  <c r="G12" i="25" s="1"/>
  <c r="H12" i="25" s="1"/>
  <c r="G17" i="21"/>
  <c r="F17" i="21"/>
  <c r="D21" i="25" l="1"/>
  <c r="E21" i="21"/>
  <c r="K32" i="12"/>
  <c r="D34" i="11" l="1"/>
  <c r="D32" i="11"/>
  <c r="F29" i="11"/>
  <c r="G27" i="11"/>
  <c r="G12" i="11"/>
  <c r="E27" i="11"/>
  <c r="F27" i="11" l="1"/>
  <c r="G30" i="11"/>
  <c r="E34" i="11" s="1"/>
  <c r="F12" i="11"/>
  <c r="F13" i="11"/>
  <c r="F14" i="11"/>
  <c r="F15" i="11"/>
  <c r="F16" i="11"/>
  <c r="F17" i="11"/>
  <c r="F18" i="11"/>
  <c r="F19" i="11"/>
  <c r="F20" i="11"/>
  <c r="F21" i="11"/>
  <c r="F22" i="11"/>
  <c r="F23" i="11"/>
  <c r="F25" i="11"/>
  <c r="F11" i="11" l="1"/>
  <c r="E30" i="11"/>
  <c r="E32" i="11" s="1"/>
  <c r="F10" i="11"/>
  <c r="F30" i="11" l="1"/>
  <c r="E33" i="11" s="1"/>
  <c r="O13" i="10"/>
  <c r="O15" i="10" s="1"/>
  <c r="J19" i="8" l="1"/>
  <c r="J34" i="8" s="1"/>
  <c r="K31" i="8" l="1"/>
  <c r="K34" i="8" s="1"/>
  <c r="L31" i="8" l="1"/>
  <c r="I10" i="8"/>
  <c r="I34" i="8" s="1"/>
  <c r="F17" i="7" l="1"/>
  <c r="F19" i="7"/>
  <c r="F11" i="7"/>
  <c r="F14" i="7"/>
  <c r="F13" i="7"/>
  <c r="F23" i="7"/>
  <c r="F15" i="7" l="1"/>
  <c r="J19" i="7"/>
  <c r="J23" i="7"/>
  <c r="J11" i="7"/>
  <c r="F18" i="7"/>
  <c r="F12" i="7"/>
  <c r="F20" i="7"/>
  <c r="F22" i="7"/>
  <c r="F16" i="7"/>
  <c r="H13" i="7" l="1"/>
  <c r="H26" i="7" s="1"/>
  <c r="J22" i="7"/>
  <c r="J18" i="7"/>
  <c r="J20" i="7"/>
  <c r="L8" i="8" l="1"/>
  <c r="G18" i="8" l="1"/>
  <c r="G22" i="8"/>
  <c r="G17" i="8"/>
  <c r="G25" i="8"/>
  <c r="G12" i="8"/>
  <c r="G20" i="8"/>
  <c r="G28" i="8"/>
  <c r="G10" i="8"/>
  <c r="G11" i="8"/>
  <c r="G19" i="8"/>
  <c r="G27" i="8"/>
  <c r="G26" i="8"/>
  <c r="G15" i="8"/>
  <c r="G23" i="8"/>
  <c r="G14" i="8"/>
  <c r="G13" i="8"/>
  <c r="G21" i="8"/>
  <c r="G29" i="8"/>
  <c r="G16" i="8"/>
  <c r="G24" i="8"/>
  <c r="G34" i="8" l="1"/>
  <c r="H20" i="8"/>
  <c r="H34" i="8" s="1"/>
  <c r="G33" i="8"/>
  <c r="L11" i="8" l="1"/>
  <c r="L25" i="8"/>
  <c r="L23" i="8"/>
  <c r="L29" i="8"/>
  <c r="L15" i="8"/>
  <c r="L21" i="8"/>
  <c r="L17" i="8"/>
  <c r="L18" i="8"/>
  <c r="L19" i="8"/>
  <c r="L27" i="8"/>
  <c r="L28" i="8"/>
  <c r="L13" i="8"/>
  <c r="L24" i="8"/>
  <c r="L26" i="8"/>
  <c r="L14" i="8"/>
  <c r="L16" i="8"/>
  <c r="L12" i="8"/>
  <c r="L22" i="8"/>
  <c r="L33" i="8"/>
  <c r="L10" i="8" l="1"/>
  <c r="L20" i="8"/>
  <c r="L34" i="8" l="1"/>
  <c r="J17" i="7"/>
  <c r="J14" i="7" l="1"/>
  <c r="J16" i="7"/>
  <c r="J12" i="7"/>
  <c r="J15" i="7" l="1"/>
  <c r="J13" i="7"/>
  <c r="E11" i="18" l="1"/>
  <c r="C11" i="18"/>
  <c r="C9" i="25"/>
  <c r="C10" i="25"/>
  <c r="E10" i="25" s="1"/>
  <c r="D10" i="25"/>
  <c r="D10" i="21"/>
  <c r="C9" i="21"/>
  <c r="C10" i="21"/>
  <c r="C17" i="25" l="1"/>
  <c r="E9" i="25"/>
  <c r="F10" i="25"/>
  <c r="C22" i="18"/>
  <c r="C20" i="18"/>
  <c r="C18" i="18"/>
  <c r="C16" i="18"/>
  <c r="C14" i="18"/>
  <c r="C12" i="18"/>
  <c r="E22" i="18"/>
  <c r="E20" i="18"/>
  <c r="E18" i="18"/>
  <c r="E16" i="18"/>
  <c r="E14" i="18"/>
  <c r="E12" i="18"/>
  <c r="C21" i="18"/>
  <c r="C19" i="18"/>
  <c r="C17" i="18"/>
  <c r="C15" i="18"/>
  <c r="C13" i="18"/>
  <c r="E21" i="18"/>
  <c r="E19" i="18"/>
  <c r="E17" i="18"/>
  <c r="E15" i="18"/>
  <c r="E13" i="18"/>
  <c r="G11" i="18"/>
  <c r="C11" i="19"/>
  <c r="E10" i="18" l="1"/>
  <c r="E25" i="18"/>
  <c r="E29" i="18" s="1"/>
  <c r="C10" i="18"/>
  <c r="C25" i="18"/>
  <c r="D29" i="18" s="1"/>
  <c r="G9" i="25"/>
  <c r="H9" i="25" s="1"/>
  <c r="E17" i="25"/>
  <c r="G10" i="25"/>
  <c r="H10" i="25" s="1"/>
  <c r="H11" i="18"/>
  <c r="H13" i="18"/>
  <c r="H15" i="18"/>
  <c r="H17" i="18"/>
  <c r="H19" i="18"/>
  <c r="H21" i="18"/>
  <c r="G13" i="18"/>
  <c r="G15" i="18"/>
  <c r="G17" i="18"/>
  <c r="G19" i="18"/>
  <c r="G21" i="18"/>
  <c r="H12" i="18"/>
  <c r="H14" i="18"/>
  <c r="H16" i="18"/>
  <c r="H18" i="18"/>
  <c r="H20" i="18"/>
  <c r="H22" i="18"/>
  <c r="G12" i="18"/>
  <c r="G14" i="18"/>
  <c r="G16" i="18"/>
  <c r="G18" i="18"/>
  <c r="G20" i="18"/>
  <c r="G22" i="18"/>
  <c r="C23" i="19"/>
  <c r="C21" i="19"/>
  <c r="C19" i="19"/>
  <c r="C17" i="19"/>
  <c r="C15" i="19"/>
  <c r="C13" i="19"/>
  <c r="C24" i="19"/>
  <c r="C22" i="19"/>
  <c r="C20" i="19"/>
  <c r="C18" i="19"/>
  <c r="C16" i="19"/>
  <c r="C14" i="19"/>
  <c r="C12" i="19"/>
  <c r="D44" i="14"/>
  <c r="D32" i="14" s="1"/>
  <c r="D47" i="14" s="1"/>
  <c r="E49" i="14" s="1"/>
  <c r="I12" i="18"/>
  <c r="I21" i="18"/>
  <c r="I19" i="18"/>
  <c r="I17" i="18"/>
  <c r="I15" i="18"/>
  <c r="I22" i="18"/>
  <c r="I20" i="18"/>
  <c r="I18" i="18"/>
  <c r="I16" i="18"/>
  <c r="I14" i="18"/>
  <c r="C27" i="19" l="1"/>
  <c r="D30" i="19" s="1"/>
  <c r="I11" i="18"/>
  <c r="H10" i="18"/>
  <c r="H25" i="18"/>
  <c r="G31" i="18" s="1"/>
  <c r="I13" i="18"/>
  <c r="J13" i="18" s="1"/>
  <c r="K13" i="18" s="1"/>
  <c r="J22" i="18"/>
  <c r="J20" i="18"/>
  <c r="J18" i="18"/>
  <c r="J16" i="18"/>
  <c r="J14" i="18"/>
  <c r="J12" i="18"/>
  <c r="J21" i="18"/>
  <c r="J19" i="18"/>
  <c r="J17" i="18"/>
  <c r="J15" i="18"/>
  <c r="G25" i="18"/>
  <c r="G10" i="18"/>
  <c r="E11" i="19"/>
  <c r="C10" i="19"/>
  <c r="E12" i="19"/>
  <c r="E14" i="19"/>
  <c r="E16" i="19"/>
  <c r="E18" i="19"/>
  <c r="E20" i="19"/>
  <c r="E22" i="19"/>
  <c r="E24" i="19"/>
  <c r="E13" i="19"/>
  <c r="E15" i="19"/>
  <c r="E17" i="19"/>
  <c r="E19" i="19"/>
  <c r="E21" i="19"/>
  <c r="E23" i="19"/>
  <c r="C20" i="24"/>
  <c r="C8" i="24" s="1"/>
  <c r="C29" i="24" s="1"/>
  <c r="C32" i="24" s="1"/>
  <c r="C21" i="17"/>
  <c r="C9" i="17" s="1"/>
  <c r="C30" i="17" s="1"/>
  <c r="D34" i="17" s="1"/>
  <c r="F44" i="14"/>
  <c r="F32" i="14" s="1"/>
  <c r="F47" i="14" s="1"/>
  <c r="F49" i="14" s="1"/>
  <c r="D10" i="7"/>
  <c r="K10" i="18" l="1"/>
  <c r="K25" i="18"/>
  <c r="G29" i="18"/>
  <c r="I10" i="18"/>
  <c r="I25" i="18"/>
  <c r="J11" i="18"/>
  <c r="F31" i="18"/>
  <c r="F29" i="18"/>
  <c r="E10" i="19"/>
  <c r="E27" i="19"/>
  <c r="E30" i="19" s="1"/>
  <c r="D21" i="7"/>
  <c r="D26" i="7" s="1"/>
  <c r="E21" i="17"/>
  <c r="F20" i="24"/>
  <c r="E10" i="7"/>
  <c r="E9" i="17" l="1"/>
  <c r="E30" i="17" s="1"/>
  <c r="E34" i="17" s="1"/>
  <c r="F21" i="17"/>
  <c r="F9" i="17" s="1"/>
  <c r="F30" i="17" s="1"/>
  <c r="H29" i="18"/>
  <c r="H31" i="18"/>
  <c r="J10" i="18"/>
  <c r="J25" i="18"/>
  <c r="I29" i="18" s="1"/>
  <c r="F21" i="7"/>
  <c r="E21" i="7"/>
  <c r="E26" i="7" s="1"/>
  <c r="F8" i="24"/>
  <c r="F29" i="24" s="1"/>
  <c r="G20" i="24"/>
  <c r="F10" i="7"/>
  <c r="F26" i="7" s="1"/>
  <c r="G8" i="24" l="1"/>
  <c r="H20" i="24"/>
  <c r="H8" i="24" s="1"/>
  <c r="H29" i="24" s="1"/>
  <c r="J21" i="7"/>
  <c r="I24" i="7"/>
  <c r="I26" i="7" s="1"/>
  <c r="D32" i="24" l="1"/>
  <c r="G29" i="24"/>
  <c r="J10" i="7"/>
  <c r="J24" i="7"/>
  <c r="J26" i="7" l="1"/>
  <c r="D14" i="25"/>
  <c r="F14" i="25" l="1"/>
  <c r="F17" i="25" s="1"/>
  <c r="G17" i="25" s="1"/>
  <c r="D17" i="25"/>
  <c r="H14" i="21"/>
  <c r="C19" i="25" l="1"/>
  <c r="C21" i="25"/>
  <c r="G14" i="25"/>
  <c r="H14" i="25" s="1"/>
  <c r="H17" i="25" s="1"/>
  <c r="D19" i="25"/>
  <c r="I14" i="21"/>
  <c r="J14" i="21" s="1"/>
  <c r="J17" i="21" s="1"/>
  <c r="H17" i="21"/>
  <c r="I17" i="21" l="1"/>
  <c r="E19" i="21"/>
  <c r="E27" i="15" l="1"/>
  <c r="F27" i="15" s="1"/>
  <c r="E23" i="15"/>
  <c r="F23" i="15" s="1"/>
  <c r="E28" i="15"/>
  <c r="F28" i="15" s="1"/>
  <c r="E24" i="15"/>
  <c r="F24" i="15" s="1"/>
  <c r="E29" i="15"/>
  <c r="F29" i="15" s="1"/>
  <c r="E25" i="15"/>
  <c r="F25" i="15" s="1"/>
  <c r="E21" i="15"/>
  <c r="F21" i="15" s="1"/>
  <c r="E26" i="15"/>
  <c r="F26" i="15" s="1"/>
  <c r="E22" i="15"/>
  <c r="F22" i="15" s="1"/>
  <c r="E19" i="15"/>
  <c r="F19" i="15" s="1"/>
  <c r="E15" i="15"/>
  <c r="F15" i="15" s="1"/>
  <c r="E11" i="15"/>
  <c r="F11" i="15" s="1"/>
  <c r="E20" i="15"/>
  <c r="F20" i="15" s="1"/>
  <c r="E16" i="15"/>
  <c r="F16" i="15" s="1"/>
  <c r="E12" i="15"/>
  <c r="F12" i="15" s="1"/>
  <c r="E17" i="15"/>
  <c r="F17" i="15" s="1"/>
  <c r="E13" i="15"/>
  <c r="F13" i="15" s="1"/>
  <c r="E18" i="15"/>
  <c r="F18" i="15" s="1"/>
  <c r="E14" i="15"/>
  <c r="F14" i="15" s="1"/>
  <c r="E10" i="15"/>
  <c r="F10" i="15" s="1"/>
  <c r="F9" i="15" l="1"/>
  <c r="F50" i="15" s="1"/>
  <c r="E9" i="15"/>
  <c r="E50" i="15" s="1"/>
  <c r="E52" i="15" s="1"/>
</calcChain>
</file>

<file path=xl/sharedStrings.xml><?xml version="1.0" encoding="utf-8"?>
<sst xmlns="http://schemas.openxmlformats.org/spreadsheetml/2006/main" count="737" uniqueCount="231">
  <si>
    <t xml:space="preserve">УСЛОВИЯ И РЕД ЗА РАЗПРЕДЕЛЕНИЕ НА СРЕДСТВАТА, ПОЛУЧЕНИ ОТ СТАНДАРТИ ЗА "ПОДГОТВИТЕЛНА ПОЛУДНЕВНА ГРУПА В ДЕТСКА ГРАДИНА ИЛИ В УЧИЛИЩЕ" ПО ДЕТСКИ ГРАДИНИ И УЧИЛИЩА </t>
  </si>
  <si>
    <t>№ по ред</t>
  </si>
  <si>
    <t>Образователна институция</t>
  </si>
  <si>
    <t>Средства по стандарти (лева) НЕИСПУО</t>
  </si>
  <si>
    <t>100% от стандарти на база брой ученици по НЕИСПУО</t>
  </si>
  <si>
    <t>за група</t>
  </si>
  <si>
    <t>за един ученик</t>
  </si>
  <si>
    <t xml:space="preserve">регионален коефициент (сума) </t>
  </si>
  <si>
    <t>ОУ "Васил Левски" гр. Разград</t>
  </si>
  <si>
    <t>ОУ "Никола Икономов" гр. Разград</t>
  </si>
  <si>
    <t>ОУ "Никола Йонков Вапцаров" гр. Разград</t>
  </si>
  <si>
    <t>ОУ "Иван Сергеевич Тургенев" гр. Разград</t>
  </si>
  <si>
    <t>ОУ "Отец Паисий" гр. Разград</t>
  </si>
  <si>
    <t>СУ "Христо Ботев" гр. Разград</t>
  </si>
  <si>
    <t>ОУ "Отец Паисий" с. Дянково</t>
  </si>
  <si>
    <t>ОУ "Кирил и Методий" с. Киченица</t>
  </si>
  <si>
    <t>ОУ "Д-р Петър Берон" с. Осенец</t>
  </si>
  <si>
    <t>ОУ "Георги Сава Раковски" с. Раковски</t>
  </si>
  <si>
    <t>ОУ "Елин Пелин" с. Стражец</t>
  </si>
  <si>
    <t>ОУ "Св. Св. Кирил и Методий" с. Ясеновец</t>
  </si>
  <si>
    <t>ПГПЧЕ "Екзарх Йосиф" гр. Разград</t>
  </si>
  <si>
    <t>ППМГ "Академик Никола Обрешков" гр. Разград</t>
  </si>
  <si>
    <t>резерв за нерегулярни разходи</t>
  </si>
  <si>
    <t>Всичко:</t>
  </si>
  <si>
    <t>ФОРМУЛА</t>
  </si>
  <si>
    <t>Училища</t>
  </si>
  <si>
    <t>Всичко по ЗДБРБ:</t>
  </si>
  <si>
    <t>НЕИСПУО</t>
  </si>
  <si>
    <t>ЗДБРБ</t>
  </si>
  <si>
    <t>институция</t>
  </si>
  <si>
    <t>регионален коефициент (сума)</t>
  </si>
  <si>
    <t>ДГ № 2 "Лудогорче"</t>
  </si>
  <si>
    <t>ДГ № 3 "Приказка"</t>
  </si>
  <si>
    <t>ДГ № 4 "Митко Палаузов"</t>
  </si>
  <si>
    <t>ДГ № 5 "Незабравка"</t>
  </si>
  <si>
    <t>ДГ № 6 "Шестте ястребинчета"</t>
  </si>
  <si>
    <t>ДГ № 7 "Васил Левски"</t>
  </si>
  <si>
    <t>ДГ № 8 "Райна Княгиня"</t>
  </si>
  <si>
    <t>ДГ № 11 "Детелина"</t>
  </si>
  <si>
    <t>ДГ № 12 "Зорница"</t>
  </si>
  <si>
    <t>ДГ № 14 "Славейче"</t>
  </si>
  <si>
    <t>ДГ "Осми март" с. Дянково</t>
  </si>
  <si>
    <t>ДГ № 2 "Дора Габе" с. Ясеновец</t>
  </si>
  <si>
    <t>ДГ "Георги Димитров" с. Благоево</t>
  </si>
  <si>
    <t>ДГ "Здравец" с. Гецово</t>
  </si>
  <si>
    <t>ДГ "Митко Палаузов" с. Киченица</t>
  </si>
  <si>
    <t>ДГ "Радост" с. Мортагоново</t>
  </si>
  <si>
    <t>ДГ № 1  "Щастливо детство" с. Раковски</t>
  </si>
  <si>
    <t>ДГ № 2  "Пролет" с. Раковски</t>
  </si>
  <si>
    <t>ДГ "Пролет" с. Стражец</t>
  </si>
  <si>
    <t>ДГ "Гълъбче" с. Топчии</t>
  </si>
  <si>
    <t>Средства по стандарти по НЕИСПУО</t>
  </si>
  <si>
    <t>Общо ЕРС за неспециализирани  училища  ЗДБРБ</t>
  </si>
  <si>
    <t>ЕРС за институция</t>
  </si>
  <si>
    <t>ЕРС за паралелка</t>
  </si>
  <si>
    <t>Регионален коефициент (сума)</t>
  </si>
  <si>
    <t>Регионален компонент (сума)</t>
  </si>
  <si>
    <t>резерв до извършване на компенсирани промени за увеличение / намаление на средствата поради разлика в учениците към 01.01.2023г.</t>
  </si>
  <si>
    <t>Всичко по ЗДБРБ</t>
  </si>
  <si>
    <t>УСЛОВИЯ И РЕД ЗА РАЗПРЕДЕЛЕНИЕ НА СРЕДСТВАТА ОТ "НОРМАТИВ ЗА ОСИГУРЯВАНЕ НА ЦЕЛОДНЕВНА ОРГАНИЗАЦИЯ НА УЧЕБНИЯ ДЕН ЗА ОБХВАНАТИТЕ УЧЕНИЦИ ОТ І ДО VІІ КЛАС" ПО УЧИЛИЩА</t>
  </si>
  <si>
    <t>ОБРАЗОВАТЕЛНА ИНСТИТУЦИЯ</t>
  </si>
  <si>
    <t>Брой ученици към 01.01.2023 г.</t>
  </si>
  <si>
    <t>Общо за неспециализирани  училища по НЕИСПУО</t>
  </si>
  <si>
    <t>Група</t>
  </si>
  <si>
    <t>Ученик</t>
  </si>
  <si>
    <t>ВСИЧКО за училища</t>
  </si>
  <si>
    <t>Средства за група</t>
  </si>
  <si>
    <t>Средства за ученик</t>
  </si>
  <si>
    <t>УСЛОВИЯ И РЕД ЗА РАЗПРЕДЕЛЕНИЕ НА СРЕДСТВАТА, ПОЛУЧЕНИ ОТ "НОРМАТИВ ЗА СЪЗДАВАНЕ НА УСЛОВИЯ ЗА ПРИОБЩАВАЩО ОБРАЗОВАНИЕ ЗА ДЕТЕ/УЧЕНИК НА РЕСУРСНО ПОДПОМАГАНЕ" ПО ОБРАЗОВАТЕЛНИ ИНСТИТУЦИИ</t>
  </si>
  <si>
    <t>Средства по стандарт по НЕИСПУО</t>
  </si>
  <si>
    <t>Удръжка / резерв до извършване на компенсирани промени за увеличение / намаление на средствата поради разлика в учениците към 01.01.2023 г.</t>
  </si>
  <si>
    <t>Средства по стандарт по ЗДБРБ</t>
  </si>
  <si>
    <t>ДЕТСКИ ГРАДИНИ</t>
  </si>
  <si>
    <t>УЧИЛИЩА:</t>
  </si>
  <si>
    <t>ПГССХВТ "Ангел Кънчев" гр. Разград</t>
  </si>
  <si>
    <t>Спортно училище - Разград</t>
  </si>
  <si>
    <t>ВСИЧКО ОБРАЗОВАТЕЛНИ ИНСТИТУЦИИ</t>
  </si>
  <si>
    <t>Дейност 326 "Професионални гимназии"</t>
  </si>
  <si>
    <t>Дейност 324 "Спортни училища"</t>
  </si>
  <si>
    <t>РЕСУРСНО ПОДПОМАГАНЕ</t>
  </si>
  <si>
    <t>0</t>
  </si>
  <si>
    <t>ЕРС за ученик</t>
  </si>
  <si>
    <t>Основен компонент</t>
  </si>
  <si>
    <t>Добавка училищe с басейн</t>
  </si>
  <si>
    <t xml:space="preserve">резерв за нерегулярни разходи </t>
  </si>
  <si>
    <t>Общо средства след прилагане на формула</t>
  </si>
  <si>
    <t>вс.§§</t>
  </si>
  <si>
    <t>резерв нерегулярни разходи</t>
  </si>
  <si>
    <t>Дейност 322 "Неспециализирани училища"</t>
  </si>
  <si>
    <t>от ЕРС за институция</t>
  </si>
  <si>
    <t>от ЕРС за група</t>
  </si>
  <si>
    <t>Основен компонент на формула</t>
  </si>
  <si>
    <t>Добавка ДГ от 126 до 130 деца</t>
  </si>
  <si>
    <t>Общо за отдел "Образование и спорт"</t>
  </si>
  <si>
    <t>Общо за образователни институции:</t>
  </si>
  <si>
    <t>Дейност 311 "Детски Градини"</t>
  </si>
  <si>
    <t xml:space="preserve">Приложение 1.1 </t>
  </si>
  <si>
    <t>Приложение 2.1</t>
  </si>
  <si>
    <t>Дейност 324</t>
  </si>
  <si>
    <t>ЕРС "Спортни училища" /само в паралелки с дневна форма на обучение/</t>
  </si>
  <si>
    <t>паралелки</t>
  </si>
  <si>
    <t>ученици</t>
  </si>
  <si>
    <t>Общо средства от ЕРС "Спортни училища" Дейност 324</t>
  </si>
  <si>
    <t>Приложение 3.1</t>
  </si>
  <si>
    <t>Дейност 326</t>
  </si>
  <si>
    <t>ЕРС за институция ПРОФЕСИОНАЛНА ГИМНАЗИЯ</t>
  </si>
  <si>
    <t>ЕРС за паралелки професионални гимназии</t>
  </si>
  <si>
    <t>Стандарт за ученик в паралелка за професионална подготовка, направление „Селско, горско, рибно стопанство“ и „Ветеринарна медицина“</t>
  </si>
  <si>
    <t>Стандарт за ученик в паралелка за професионална подготовка, направления „Физически науки“, „Информатика“, „Техника“, „Здравеопазване“, „Опазване на околната среда“, „Производство и преработка“, „Архитектура и строителство“</t>
  </si>
  <si>
    <t>Селско стопанство, горско стопанство и рибно стопанство, ветеринарна медицина в дневна форма</t>
  </si>
  <si>
    <t>Физически науки, информатика, техника, здравеопазване, опазване на околната среда, производство и преработка, архитектура и строителство в дневна форма, транспорт, селско стопанство</t>
  </si>
  <si>
    <t>Общо средства от ЕРС "Професионални гимназии" Дейност 326</t>
  </si>
  <si>
    <t>Приложение 4.1</t>
  </si>
  <si>
    <t>УСЛОВИЯ И РЕД ЗА РАЗПРЕДЕЛЕНИЕ НА СРЕДСТВАТА, ПОЛУЧЕНИ ОТ "СТАНДАРТ ЗА УЧЕНИК В САМОСТОЯТЕЛНА ФОРМА НА ОБУЧЕНИЕ"   ПО УЧИЛИЩА</t>
  </si>
  <si>
    <t>ВСИЧКО</t>
  </si>
  <si>
    <t>100% от средствата по стандарт на база брой ученици по НЕИСПУО, към 01.01. 2023г.</t>
  </si>
  <si>
    <t>Приложение № 6.1</t>
  </si>
  <si>
    <t>Дейност 322</t>
  </si>
  <si>
    <t>Средства по Формула за Дейност 322 "Неспециалицирани училища"</t>
  </si>
  <si>
    <t>СРЕДСТВА ПО ФОРМУЛА ЗА ДЕЙНОСТ 311 "ДЕТСКИ ГРАДИНИ"</t>
  </si>
  <si>
    <t>УСЛОВИЯ И РЕД ЗА РАЗПРЕДЕЛЕНИЕ НА СРЕДСТВАТА, ПОЛУЧЕНИ ОТ СТАНДАРТИ ЗА "ЯСЛЕНА ГРУПА В ДЕТСКА ГРАДИНА"</t>
  </si>
  <si>
    <t>Средства по стандарти по НЕИСПУО (лева)</t>
  </si>
  <si>
    <t>Бюджет по ЗДБРБ на ДГ по стандарти за  "ЯСЛЕНА ГРУПА КЪМ ДЕТСКА ГРАДИНА "</t>
  </si>
  <si>
    <t>за яслена група</t>
  </si>
  <si>
    <t>за дете в яслена група</t>
  </si>
  <si>
    <t>регионален коефициент</t>
  </si>
  <si>
    <t>ВСИЧКО:</t>
  </si>
  <si>
    <t>Приложение № 5.1</t>
  </si>
  <si>
    <t xml:space="preserve">УСЛОВИЯ И РЕД ЗА РАЗПРЕДЕЛЕНИЕ НА СРЕДСТВАТА ОТ "НОРМАТИВ ЗА ИЗДРЪЖКА НА ДЕТЕ В ОБЩИНСКА ДЕТСКА ГРАДИНА ИЛИ ОБЩИНСКО УЧИЛИЩЕ, ВКЛЮЧВАЩ И КОМПЕНСИРАНЕ ОТПАДАНЕТО НА СЪОТВЕТНИТЕ ТАКСИ ПО ЗМДТ" ПО ОБРАЗОВАТЕЛНИ ИНСТИТУЦИИ </t>
  </si>
  <si>
    <t>ВСИЧКО за детски градини и училища</t>
  </si>
  <si>
    <t>Приложение № 5.2</t>
  </si>
  <si>
    <t>Дейност 318</t>
  </si>
  <si>
    <t>Дейност 311</t>
  </si>
  <si>
    <t xml:space="preserve">УСЛОВИЯ И РЕД ЗА РАЗПРЕДЕЛЕНИЕ НА СРЕДСТВАТА ОТ "НОРМАТИВ ЗА ПОДПОМАГАНЕ ХРАНЕНЕТО НА ДЕЦАТА ОТ ПОДГОТВИТЕЛНИТЕ ГРУПИ И УЧЕНИЦИТЕ ОТ І-ІV КЛАС" ПО ОБРАЗОВАТЕЛНИ ИНСТИТУЦИИ </t>
  </si>
  <si>
    <t>Приложение № 5.3</t>
  </si>
  <si>
    <t>ДЕЙНОСТ 318 "ПОДГОТВИТЕЛНА ПОЛУДНЕВНА ГРУПА В УЧИЛИЩЕ</t>
  </si>
  <si>
    <t>Детски градини</t>
  </si>
  <si>
    <t>УСЛОВИЯ И РЕД ЗА РАЗПРЕДЕЛЕНИЕ НА СРЕДСТВАТА, ПОЛУЧЕНИ ОТ "ДОПЪЛВАЩ СТАНДАРТ ЗА МАТЕРИАЛНА БАЗА" ПО УЧИЛИЩА</t>
  </si>
  <si>
    <t>УСЛОВИЯ И РЕД ЗА РАЗПРЕДЕЛЕНИЕ НА СРЕДСТВАТА ОТ "ДОПЪЛВАЩ СТАНДАРТ ЗА УЧЕНИК В КОМБИНИРАНА ФОРМА НА ОБУЧЕНИЕ"  ПО УЧИЛИЩА</t>
  </si>
  <si>
    <t xml:space="preserve">ФОРМУЛА </t>
  </si>
  <si>
    <t>УСЛОВИЯ И РЕД ЗА РАЗПРЕДЕЛЕНИЕ НА СРЕДСТВАТА, ПОЛУЧЕНИ ОТ "СТАНДАРТ ЗА УЧЕНИК В ИНДИВИДУАЛНА ФОРМА НА ОБУЧЕНИЕ"   ПО УЧИЛИЩА</t>
  </si>
  <si>
    <t>ОБРАЗОВАТЕЛНА ИНСТУТУЦИЯ</t>
  </si>
  <si>
    <t>за ученик в дуална система на обучение</t>
  </si>
  <si>
    <t>СТИПЕНДИИ ЗА УЧЕНИК ОТ ГИМНАЗИАЛЕН ЕТАП НА ОБУЧЕНИЕ В СПЕЦИАЛИЗИРАНИ И НЕСПЕЦИАЛИЗИРАНИ УЧИЛИЩА БЕЗ ПАРАЛЕЛКИ ПРОФЕСИОНАЛНА ПОДГОТОВКА, ЗА УЧЕНИК В ПРОФЕСИОНАЛНА ПАРАЛЕЛКА, ЗА УЧЕНИК В ДУАЛНА СИСТЕМА НА ОБУЧЕНИЕ</t>
  </si>
  <si>
    <t>За ученик от гимназиален етап без паралелки професионална подготовка</t>
  </si>
  <si>
    <t>За ученик в професионална паралелка</t>
  </si>
  <si>
    <t>гимназиални</t>
  </si>
  <si>
    <t>професионални</t>
  </si>
  <si>
    <t>дуални</t>
  </si>
  <si>
    <t>Автобуси от 16 до 25 места</t>
  </si>
  <si>
    <t>Автобуси от 26 до 29 места</t>
  </si>
  <si>
    <t>Автобуси над 30 места</t>
  </si>
  <si>
    <t>ДОПЪЛВАЩ СТАНДАРТ ЗА ПОДДРЪЖКА НА АВТОБУСИ</t>
  </si>
  <si>
    <t>ДЕЙНОСТ 389 "ДРУГИ ДЕЙНОСТИ ПО ОБРАЗОВАНИЕТО"</t>
  </si>
  <si>
    <t>Норматив за ученик, записан в неспециализирано училище, обучаващ се в ЦСОП</t>
  </si>
  <si>
    <t>Средства за "Занимания по интереси" по училища</t>
  </si>
  <si>
    <t xml:space="preserve">средства за институция </t>
  </si>
  <si>
    <t>средства за ученик</t>
  </si>
  <si>
    <t>СРЕДСТВА ЗА ЗАНИМАНИЯ ПО ИНТЕРЕСИ ЗА НЕСПЕЦИАЛИЗИРАНИ, СПЕЦИАЛИЗИРАНИ И СПЕЦИАЛНИ УЧИЛИЩА</t>
  </si>
  <si>
    <t>ДОПЪЛВАЩ СТАНДАРТ ЗА УЧЕНИК В ДНЕВНА ФОРМА НА ОБУЧЕНИЕ И ДУАЛНА СИСТЕМА В ПЪРВИ И ВТОРИ ГИМНАЗИАЛЕН КЛАС В ПАРАЛЕЛКИ ПРОФИЛИРАНА И ПРОФЕСИОНАЛНА ПОДГОТОВКА И СПЕЦИАЛИЗИРАНИ УЧИЛИЩА</t>
  </si>
  <si>
    <t>профилирани</t>
  </si>
  <si>
    <t>ЕРС за професионални гимназии и паралелки за професионална подготовка- дневна форма на обучение</t>
  </si>
  <si>
    <t>Приложение № 5.4</t>
  </si>
  <si>
    <t>Приложение № 5.5</t>
  </si>
  <si>
    <t>Приложение № 5.6</t>
  </si>
  <si>
    <t>Приложение № 5.7</t>
  </si>
  <si>
    <t>Приложение № 5.8</t>
  </si>
  <si>
    <t>Приложение № 5.9</t>
  </si>
  <si>
    <t>Приложение № 5.10</t>
  </si>
  <si>
    <t>Приложение № 5.11</t>
  </si>
  <si>
    <t>Приложение № 5.12</t>
  </si>
  <si>
    <t>Приложение № 5.13</t>
  </si>
  <si>
    <t>Приложение № 5.14</t>
  </si>
  <si>
    <t>Приложение № 5.15</t>
  </si>
  <si>
    <t>Брой яслени групи към 01.01.2024 г.</t>
  </si>
  <si>
    <t>Брой деца в яслена група към 01.01.2024 г.</t>
  </si>
  <si>
    <t>Бюджет за 2024г. на ДГ по стандарти за  "ЯСЛЕНА ГРУПА КЪМ ДЕТСКА ГРАДИНА "</t>
  </si>
  <si>
    <t>Удръжка / резерв до извършване на компенсирани промени за увеличение / намаление на средствата поради разлика в учениците към 01.01.2024г.</t>
  </si>
  <si>
    <t>резерв за неразкрита мрежа до корекцията от МФ за намаление на средствата поради разлика в децата към 01.01.2024 г.</t>
  </si>
  <si>
    <t>100% от стандарти на база брой деца  към 01.01.2024г. по НЕИСПУО</t>
  </si>
  <si>
    <t>резерв до извършване на компенсирани промени за увеличение / намаление на средствата поради разлика в децата и учениците към 01.01.2024г.</t>
  </si>
  <si>
    <t>Всичко по ЗДБРБ 2024г.:</t>
  </si>
  <si>
    <t>Брой деца/ ученици към 01.01.2024 г.</t>
  </si>
  <si>
    <t>резерв до извършване на компенсирани промени за намаление на средствата поради разлика в учениците към 01.01.2024г.</t>
  </si>
  <si>
    <t>100% от средствата по норматив на база брой деца / ученици по НЕИСПУО, към 01.01.2024г.</t>
  </si>
  <si>
    <t>резерв до извършване на компенсирани промени за увеличение / намаление на средствата поради разлика в децата и учениците към 01.01.2024 г.</t>
  </si>
  <si>
    <t>Удръжка / резерв до извършване на компенсирани промени за увеличение / намаление на средствата поради разлика в учениците към 01.01.2024 г.</t>
  </si>
  <si>
    <t>резерв до извършване на компенсирани промени за намаление на средствата поради разлика в учениците към 01.01.2024 г.</t>
  </si>
  <si>
    <t>100% от средствата по норматив на база брой деца / ученици по НЕИСПУО, към 01.01. 2024г.</t>
  </si>
  <si>
    <t>брой ученици, по НЕИСПУО, към 01.01. 2024г.</t>
  </si>
  <si>
    <t>брой ученици, съгласно ЗДБРБ за 2024г.</t>
  </si>
  <si>
    <t>Удръжка / резерв до извършване на компенсирани промени за увеличение / намаление на средствата поради разлика в децата към 01.01.2024г.</t>
  </si>
  <si>
    <t>Общо Бюджет по ЗДБРБ за 2024г. по стандарти за "Подготвителна полудневна група в детска градина или в училище"</t>
  </si>
  <si>
    <t>100% от средствата по стандарти на база брой деца по НЕИСПУО, към 01.01. 2024г. в т.ч.</t>
  </si>
  <si>
    <t>резерв до извършване на компенсирани промени за увеличение / намаление на средствата поради разлика в децата към 01.01.2024г.</t>
  </si>
  <si>
    <t>Брой ученици към 01.01.2024 г.</t>
  </si>
  <si>
    <t>100% от средствата по стандарт на база брой ученици по НЕИСПУО, към 01.01.2024г.</t>
  </si>
  <si>
    <t>резерв до извършване на компенсирани промени за увеличение / намаление на средствата поради разлика в учениците към 01.01.2024г.</t>
  </si>
  <si>
    <t>100% от средствата по стандарт на база брой ученици по НЕИСПУО, към 01.01.2024 г.</t>
  </si>
  <si>
    <t>100% от средствата по норматив на база брой ученици по НЕИСПУО, към 01.01.2024 г.</t>
  </si>
  <si>
    <t>резерв до извършване на компенсирани промени за увеличение / намаление на средствата поради разлика в учениците към 01.01.2024 г.</t>
  </si>
  <si>
    <t>Брой ученици  към 01.01.2024 г.</t>
  </si>
  <si>
    <t>100% от средствата по норматив на база брой ученици по НЕИСПУО, към 01.01. 2024г.</t>
  </si>
  <si>
    <t>Брой групи към 01.01.2024 г.</t>
  </si>
  <si>
    <t>Брой групи към 01.01.2024г</t>
  </si>
  <si>
    <t>Брой ученици към 01.01.2024г</t>
  </si>
  <si>
    <t>100% от средствата по норматив на база брой деца / ученици по НЕИСПУО, към 01.01.2024 г.</t>
  </si>
  <si>
    <t>Дейност 311 "ДЕТСКИ ГРАДИНИ"</t>
  </si>
  <si>
    <t xml:space="preserve">Дейност 311 </t>
  </si>
  <si>
    <r>
      <t xml:space="preserve">ОБРАЗОВАТЕЛНА ИНСТИТУЦИЯ 
</t>
    </r>
    <r>
      <rPr>
        <b/>
        <sz val="11"/>
        <color theme="1"/>
        <rFont val="Times New Roman"/>
        <family val="1"/>
        <charset val="204"/>
      </rPr>
      <t xml:space="preserve">
Дейност 338</t>
    </r>
  </si>
  <si>
    <t>Профилирани</t>
  </si>
  <si>
    <t>Професионални</t>
  </si>
  <si>
    <t>Общо средства по стандарти</t>
  </si>
  <si>
    <t>Общо средства за автобуси по НЕИСПУО</t>
  </si>
  <si>
    <t>Общо средства за автобуси по ЗДБРБ</t>
  </si>
  <si>
    <t>Автобуси, предоставени на училищата за осигуряване на транспорт на деца и ученици:</t>
  </si>
  <si>
    <r>
      <t xml:space="preserve">ОБРАЗОВАТЕЛНА ИНСТИТУЦИЯ
</t>
    </r>
    <r>
      <rPr>
        <b/>
        <sz val="10"/>
        <color theme="1"/>
        <rFont val="Times New Roman"/>
        <family val="1"/>
        <charset val="204"/>
      </rPr>
      <t>Дейност 338</t>
    </r>
  </si>
  <si>
    <t>Средства за стипендии по НЕИСПУО</t>
  </si>
  <si>
    <t>Добавка ДГ от 60 до 64 деца</t>
  </si>
  <si>
    <t>Добавка ДГ от 111 до 120 деца</t>
  </si>
  <si>
    <t>Добавка ДГ от 65 до 70 деца</t>
  </si>
  <si>
    <t>Добавка за училища от 130 до 140 ученици</t>
  </si>
  <si>
    <t>от Заповед № 224/22.02.2024 г.</t>
  </si>
  <si>
    <t xml:space="preserve">Удръжка / резерв неразкрита мрежа  до извършване на корекция от МФ за увеличение / намаление на средствата поради разлика в учениците към 01.01.2024 в т.ч. </t>
  </si>
  <si>
    <t>Средства по Закон за държавния бюджет на Република България 2024</t>
  </si>
  <si>
    <t>от ЕРС за дете 2-3 годишни</t>
  </si>
  <si>
    <t>от ЕРС за дете 4 - 6 годишни</t>
  </si>
  <si>
    <t>Общо:</t>
  </si>
  <si>
    <t>ОУ "Иван Сергеевич Тургенев"</t>
  </si>
  <si>
    <t>ПГССХВТ "Ангел Кънчев"</t>
  </si>
  <si>
    <t>резерв до представяне на докладна на директорите за явилите се на изпити ученици, в срок до 20.09.2024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</si>
</sst>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.&quot;"/>
    <numFmt numFmtId="165" formatCode="0.000%"/>
    <numFmt numFmtId="166" formatCode="#,##0_ ;\-#,##0\ "/>
    <numFmt numFmtId="167" formatCode="0.00000%"/>
    <numFmt numFmtId="168" formatCode="#,##0\ _л_в_."/>
    <numFmt numFmtId="169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9" tint="0.59999389629810485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slantDashDot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7" fillId="0" borderId="0"/>
    <xf numFmtId="0" fontId="2" fillId="0" borderId="0"/>
  </cellStyleXfs>
  <cellXfs count="557">
    <xf numFmtId="0" fontId="0" fillId="0" borderId="0" xfId="0"/>
    <xf numFmtId="0" fontId="1" fillId="0" borderId="0" xfId="0" applyFont="1"/>
    <xf numFmtId="0" fontId="1" fillId="2" borderId="0" xfId="0" applyFont="1" applyFill="1"/>
    <xf numFmtId="0" fontId="5" fillId="0" borderId="7" xfId="1" applyFont="1" applyBorder="1" applyAlignment="1">
      <alignment horizontal="center" vertical="center" textRotation="90" wrapText="1"/>
    </xf>
    <xf numFmtId="0" fontId="5" fillId="0" borderId="8" xfId="1" applyFont="1" applyBorder="1" applyAlignment="1">
      <alignment horizontal="center" vertical="center" textRotation="90" wrapText="1"/>
    </xf>
    <xf numFmtId="164" fontId="6" fillId="0" borderId="9" xfId="1" applyNumberFormat="1" applyFont="1" applyBorder="1" applyAlignment="1">
      <alignment horizontal="center" vertical="center" wrapText="1"/>
    </xf>
    <xf numFmtId="165" fontId="6" fillId="0" borderId="10" xfId="1" applyNumberFormat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5" fillId="0" borderId="16" xfId="1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0" xfId="0" applyFont="1" applyBorder="1"/>
    <xf numFmtId="0" fontId="7" fillId="0" borderId="10" xfId="0" applyFont="1" applyBorder="1"/>
    <xf numFmtId="0" fontId="1" fillId="0" borderId="19" xfId="0" applyFont="1" applyBorder="1"/>
    <xf numFmtId="1" fontId="1" fillId="0" borderId="9" xfId="0" applyNumberFormat="1" applyFont="1" applyBorder="1"/>
    <xf numFmtId="1" fontId="1" fillId="0" borderId="10" xfId="0" applyNumberFormat="1" applyFont="1" applyBorder="1"/>
    <xf numFmtId="1" fontId="1" fillId="0" borderId="20" xfId="0" applyNumberFormat="1" applyFont="1" applyBorder="1"/>
    <xf numFmtId="0" fontId="3" fillId="0" borderId="10" xfId="1" applyFont="1" applyBorder="1" applyAlignment="1">
      <alignment horizontal="left" wrapText="1"/>
    </xf>
    <xf numFmtId="0" fontId="1" fillId="0" borderId="22" xfId="0" applyFont="1" applyBorder="1"/>
    <xf numFmtId="0" fontId="1" fillId="0" borderId="23" xfId="0" applyFont="1" applyBorder="1"/>
    <xf numFmtId="1" fontId="1" fillId="0" borderId="24" xfId="0" applyNumberFormat="1" applyFont="1" applyBorder="1"/>
    <xf numFmtId="1" fontId="1" fillId="0" borderId="22" xfId="0" applyNumberFormat="1" applyFont="1" applyBorder="1"/>
    <xf numFmtId="1" fontId="1" fillId="0" borderId="25" xfId="0" applyNumberFormat="1" applyFont="1" applyBorder="1"/>
    <xf numFmtId="0" fontId="1" fillId="0" borderId="28" xfId="0" applyFont="1" applyBorder="1"/>
    <xf numFmtId="0" fontId="8" fillId="0" borderId="28" xfId="1" applyFont="1" applyBorder="1" applyAlignment="1">
      <alignment wrapText="1"/>
    </xf>
    <xf numFmtId="1" fontId="1" fillId="0" borderId="30" xfId="0" applyNumberFormat="1" applyFont="1" applyBorder="1"/>
    <xf numFmtId="1" fontId="1" fillId="0" borderId="31" xfId="0" applyNumberFormat="1" applyFont="1" applyBorder="1"/>
    <xf numFmtId="0" fontId="9" fillId="0" borderId="0" xfId="0" applyFont="1"/>
    <xf numFmtId="0" fontId="3" fillId="0" borderId="10" xfId="1" applyFont="1" applyBorder="1"/>
    <xf numFmtId="0" fontId="3" fillId="0" borderId="10" xfId="1" applyFont="1" applyBorder="1" applyAlignment="1">
      <alignment wrapText="1"/>
    </xf>
    <xf numFmtId="0" fontId="11" fillId="0" borderId="10" xfId="0" applyFont="1" applyBorder="1"/>
    <xf numFmtId="0" fontId="3" fillId="2" borderId="2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0" fontId="9" fillId="2" borderId="28" xfId="0" applyFont="1" applyFill="1" applyBorder="1"/>
    <xf numFmtId="1" fontId="3" fillId="2" borderId="10" xfId="0" applyNumberFormat="1" applyFont="1" applyFill="1" applyBorder="1"/>
    <xf numFmtId="0" fontId="3" fillId="2" borderId="10" xfId="0" applyFont="1" applyFill="1" applyBorder="1"/>
    <xf numFmtId="0" fontId="9" fillId="2" borderId="10" xfId="0" applyFont="1" applyFill="1" applyBorder="1"/>
    <xf numFmtId="3" fontId="9" fillId="2" borderId="10" xfId="0" applyNumberFormat="1" applyFont="1" applyFill="1" applyBorder="1"/>
    <xf numFmtId="0" fontId="1" fillId="2" borderId="28" xfId="0" applyFont="1" applyFill="1" applyBorder="1"/>
    <xf numFmtId="0" fontId="7" fillId="0" borderId="0" xfId="0" applyFont="1"/>
    <xf numFmtId="16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textRotation="90"/>
    </xf>
    <xf numFmtId="0" fontId="7" fillId="0" borderId="28" xfId="0" applyFont="1" applyBorder="1" applyAlignment="1">
      <alignment horizontal="center" vertical="center" textRotation="90"/>
    </xf>
    <xf numFmtId="0" fontId="7" fillId="0" borderId="40" xfId="0" applyFont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37" xfId="0" applyNumberFormat="1" applyFont="1" applyBorder="1"/>
    <xf numFmtId="1" fontId="7" fillId="0" borderId="21" xfId="0" applyNumberFormat="1" applyFont="1" applyBorder="1"/>
    <xf numFmtId="0" fontId="3" fillId="0" borderId="33" xfId="1" applyFont="1" applyBorder="1" applyAlignment="1">
      <alignment horizontal="left" wrapText="1"/>
    </xf>
    <xf numFmtId="0" fontId="7" fillId="0" borderId="18" xfId="0" applyFont="1" applyBorder="1"/>
    <xf numFmtId="0" fontId="7" fillId="0" borderId="37" xfId="0" applyFont="1" applyBorder="1"/>
    <xf numFmtId="1" fontId="7" fillId="0" borderId="9" xfId="0" applyNumberFormat="1" applyFont="1" applyBorder="1"/>
    <xf numFmtId="1" fontId="7" fillId="0" borderId="37" xfId="0" applyNumberFormat="1" applyFont="1" applyBorder="1"/>
    <xf numFmtId="1" fontId="7" fillId="0" borderId="10" xfId="0" applyNumberFormat="1" applyFont="1" applyBorder="1"/>
    <xf numFmtId="1" fontId="3" fillId="2" borderId="10" xfId="0" applyNumberFormat="1" applyFont="1" applyFill="1" applyBorder="1" applyAlignment="1">
      <alignment horizontal="center" vertical="center" wrapText="1"/>
    </xf>
    <xf numFmtId="0" fontId="7" fillId="0" borderId="22" xfId="0" applyFont="1" applyBorder="1"/>
    <xf numFmtId="0" fontId="7" fillId="0" borderId="27" xfId="0" applyFont="1" applyBorder="1"/>
    <xf numFmtId="0" fontId="7" fillId="0" borderId="50" xfId="0" applyFont="1" applyBorder="1"/>
    <xf numFmtId="1" fontId="7" fillId="0" borderId="22" xfId="0" applyNumberFormat="1" applyFont="1" applyBorder="1"/>
    <xf numFmtId="1" fontId="7" fillId="0" borderId="50" xfId="0" applyNumberFormat="1" applyFont="1" applyBorder="1"/>
    <xf numFmtId="1" fontId="7" fillId="0" borderId="26" xfId="0" applyNumberFormat="1" applyFont="1" applyBorder="1"/>
    <xf numFmtId="0" fontId="11" fillId="0" borderId="28" xfId="0" applyFont="1" applyBorder="1"/>
    <xf numFmtId="0" fontId="8" fillId="0" borderId="38" xfId="1" applyFont="1" applyBorder="1" applyAlignment="1">
      <alignment horizontal="left" wrapText="1"/>
    </xf>
    <xf numFmtId="0" fontId="11" fillId="0" borderId="0" xfId="0" applyFont="1"/>
    <xf numFmtId="1" fontId="7" fillId="0" borderId="0" xfId="0" applyNumberFormat="1" applyFont="1"/>
    <xf numFmtId="0" fontId="8" fillId="0" borderId="0" xfId="1" applyFont="1" applyAlignment="1">
      <alignment horizontal="left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1" fontId="3" fillId="0" borderId="10" xfId="0" applyNumberFormat="1" applyFont="1" applyBorder="1" applyAlignment="1">
      <alignment wrapText="1"/>
    </xf>
    <xf numFmtId="1" fontId="3" fillId="0" borderId="10" xfId="0" applyNumberFormat="1" applyFont="1" applyBorder="1"/>
    <xf numFmtId="0" fontId="3" fillId="0" borderId="9" xfId="0" applyFont="1" applyBorder="1" applyAlignment="1">
      <alignment horizontal="right" wrapText="1"/>
    </xf>
    <xf numFmtId="1" fontId="3" fillId="0" borderId="9" xfId="0" applyNumberFormat="1" applyFont="1" applyBorder="1" applyAlignment="1">
      <alignment horizontal="right" wrapTex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1" fontId="3" fillId="2" borderId="28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/>
    </xf>
    <xf numFmtId="164" fontId="7" fillId="0" borderId="10" xfId="0" applyNumberFormat="1" applyFont="1" applyBorder="1" applyAlignment="1">
      <alignment horizontal="right"/>
    </xf>
    <xf numFmtId="0" fontId="3" fillId="0" borderId="33" xfId="0" applyFont="1" applyBorder="1" applyAlignment="1">
      <alignment horizontal="right" wrapText="1"/>
    </xf>
    <xf numFmtId="1" fontId="3" fillId="0" borderId="10" xfId="0" applyNumberFormat="1" applyFont="1" applyBorder="1" applyAlignment="1">
      <alignment horizontal="right" wrapText="1"/>
    </xf>
    <xf numFmtId="1" fontId="3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center" textRotation="90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166" fontId="7" fillId="0" borderId="10" xfId="0" applyNumberFormat="1" applyFont="1" applyBorder="1"/>
    <xf numFmtId="166" fontId="7" fillId="2" borderId="10" xfId="0" applyNumberFormat="1" applyFont="1" applyFill="1" applyBorder="1"/>
    <xf numFmtId="3" fontId="7" fillId="2" borderId="10" xfId="0" applyNumberFormat="1" applyFont="1" applyFill="1" applyBorder="1"/>
    <xf numFmtId="1" fontId="7" fillId="2" borderId="10" xfId="0" applyNumberFormat="1" applyFont="1" applyFill="1" applyBorder="1"/>
    <xf numFmtId="0" fontId="5" fillId="0" borderId="10" xfId="1" applyFont="1" applyBorder="1" applyAlignment="1">
      <alignment horizontal="left" wrapText="1"/>
    </xf>
    <xf numFmtId="164" fontId="7" fillId="0" borderId="10" xfId="0" applyNumberFormat="1" applyFont="1" applyBorder="1"/>
    <xf numFmtId="3" fontId="11" fillId="0" borderId="10" xfId="0" applyNumberFormat="1" applyFont="1" applyBorder="1"/>
    <xf numFmtId="3" fontId="11" fillId="2" borderId="10" xfId="0" applyNumberFormat="1" applyFont="1" applyFill="1" applyBorder="1"/>
    <xf numFmtId="3" fontId="3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left" wrapText="1"/>
    </xf>
    <xf numFmtId="0" fontId="1" fillId="2" borderId="10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vertical="center"/>
    </xf>
    <xf numFmtId="0" fontId="14" fillId="2" borderId="10" xfId="2" applyFont="1" applyFill="1" applyBorder="1" applyAlignment="1">
      <alignment horizontal="center" vertical="center" wrapText="1"/>
    </xf>
    <xf numFmtId="0" fontId="1" fillId="2" borderId="42" xfId="0" applyFont="1" applyFill="1" applyBorder="1"/>
    <xf numFmtId="0" fontId="20" fillId="2" borderId="28" xfId="0" applyFont="1" applyFill="1" applyBorder="1"/>
    <xf numFmtId="0" fontId="20" fillId="2" borderId="10" xfId="0" applyFont="1" applyFill="1" applyBorder="1"/>
    <xf numFmtId="0" fontId="20" fillId="2" borderId="42" xfId="0" applyFont="1" applyFill="1" applyBorder="1"/>
    <xf numFmtId="0" fontId="7" fillId="2" borderId="10" xfId="0" applyFont="1" applyFill="1" applyBorder="1" applyAlignment="1">
      <alignment wrapText="1"/>
    </xf>
    <xf numFmtId="0" fontId="8" fillId="2" borderId="10" xfId="2" applyFont="1" applyFill="1" applyBorder="1" applyAlignment="1">
      <alignment horizontal="left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3" fontId="8" fillId="2" borderId="9" xfId="2" applyNumberFormat="1" applyFont="1" applyFill="1" applyBorder="1" applyAlignment="1">
      <alignment horizontal="center" vertical="center" wrapText="1"/>
    </xf>
    <xf numFmtId="3" fontId="3" fillId="2" borderId="9" xfId="2" applyNumberFormat="1" applyFont="1" applyFill="1" applyBorder="1" applyAlignment="1">
      <alignment horizontal="center" vertical="center" wrapText="1"/>
    </xf>
    <xf numFmtId="3" fontId="3" fillId="2" borderId="10" xfId="2" applyNumberFormat="1" applyFont="1" applyFill="1" applyBorder="1" applyAlignment="1">
      <alignment horizontal="center" vertical="center" wrapText="1"/>
    </xf>
    <xf numFmtId="0" fontId="3" fillId="2" borderId="33" xfId="2" applyFont="1" applyFill="1" applyBorder="1" applyAlignment="1">
      <alignment horizontal="center" vertical="center" wrapText="1"/>
    </xf>
    <xf numFmtId="10" fontId="19" fillId="2" borderId="33" xfId="0" applyNumberFormat="1" applyFont="1" applyFill="1" applyBorder="1" applyAlignment="1">
      <alignment horizontal="center" vertical="center"/>
    </xf>
    <xf numFmtId="167" fontId="19" fillId="2" borderId="10" xfId="0" applyNumberFormat="1" applyFont="1" applyFill="1" applyBorder="1" applyAlignment="1">
      <alignment horizontal="center" vertical="center"/>
    </xf>
    <xf numFmtId="167" fontId="3" fillId="2" borderId="10" xfId="2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right"/>
    </xf>
    <xf numFmtId="3" fontId="21" fillId="2" borderId="0" xfId="0" applyNumberFormat="1" applyFont="1" applyFill="1"/>
    <xf numFmtId="0" fontId="18" fillId="2" borderId="0" xfId="0" applyFont="1" applyFill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164" fontId="14" fillId="2" borderId="10" xfId="2" applyNumberFormat="1" applyFont="1" applyFill="1" applyBorder="1" applyAlignment="1">
      <alignment horizontal="center" vertical="center" wrapText="1"/>
    </xf>
    <xf numFmtId="165" fontId="14" fillId="2" borderId="10" xfId="2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left" vertical="center" wrapText="1"/>
    </xf>
    <xf numFmtId="3" fontId="1" fillId="2" borderId="28" xfId="0" applyNumberFormat="1" applyFont="1" applyFill="1" applyBorder="1"/>
    <xf numFmtId="3" fontId="7" fillId="2" borderId="10" xfId="0" applyNumberFormat="1" applyFont="1" applyFill="1" applyBorder="1" applyAlignment="1">
      <alignment wrapText="1"/>
    </xf>
    <xf numFmtId="0" fontId="7" fillId="0" borderId="33" xfId="0" applyFont="1" applyBorder="1"/>
    <xf numFmtId="0" fontId="7" fillId="0" borderId="9" xfId="0" applyFont="1" applyBorder="1"/>
    <xf numFmtId="0" fontId="3" fillId="0" borderId="33" xfId="0" applyFont="1" applyBorder="1" applyAlignment="1">
      <alignment horizontal="left" wrapText="1"/>
    </xf>
    <xf numFmtId="0" fontId="3" fillId="0" borderId="33" xfId="0" applyFont="1" applyBorder="1"/>
    <xf numFmtId="2" fontId="1" fillId="2" borderId="10" xfId="0" applyNumberFormat="1" applyFont="1" applyFill="1" applyBorder="1" applyAlignment="1">
      <alignment horizontal="center" vertical="center"/>
    </xf>
    <xf numFmtId="0" fontId="22" fillId="2" borderId="10" xfId="0" applyFont="1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7" fillId="2" borderId="0" xfId="0" applyFont="1" applyFill="1"/>
    <xf numFmtId="0" fontId="15" fillId="2" borderId="10" xfId="0" applyFont="1" applyFill="1" applyBorder="1" applyAlignment="1">
      <alignment wrapText="1"/>
    </xf>
    <xf numFmtId="164" fontId="14" fillId="2" borderId="10" xfId="0" applyNumberFormat="1" applyFont="1" applyFill="1" applyBorder="1" applyAlignment="1">
      <alignment vertical="center"/>
    </xf>
    <xf numFmtId="0" fontId="3" fillId="2" borderId="10" xfId="1" applyFont="1" applyFill="1" applyBorder="1" applyAlignment="1">
      <alignment horizontal="left" wrapText="1"/>
    </xf>
    <xf numFmtId="0" fontId="7" fillId="0" borderId="28" xfId="0" applyFont="1" applyBorder="1" applyAlignment="1">
      <alignment horizontal="center" vertical="center" wrapText="1"/>
    </xf>
    <xf numFmtId="164" fontId="3" fillId="2" borderId="2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10" xfId="0" applyFont="1" applyFill="1" applyBorder="1"/>
    <xf numFmtId="164" fontId="7" fillId="2" borderId="10" xfId="0" applyNumberFormat="1" applyFont="1" applyFill="1" applyBorder="1"/>
    <xf numFmtId="0" fontId="8" fillId="0" borderId="10" xfId="1" applyFont="1" applyBorder="1" applyAlignment="1">
      <alignment horizontal="left" wrapText="1"/>
    </xf>
    <xf numFmtId="3" fontId="3" fillId="0" borderId="33" xfId="0" applyNumberFormat="1" applyFont="1" applyBorder="1" applyAlignment="1">
      <alignment horizontal="center" wrapText="1"/>
    </xf>
    <xf numFmtId="1" fontId="3" fillId="2" borderId="10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28" xfId="0" applyFont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41" xfId="0" applyFont="1" applyBorder="1" applyAlignment="1">
      <alignment vertical="center" textRotation="90" wrapText="1"/>
    </xf>
    <xf numFmtId="0" fontId="3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" fontId="7" fillId="0" borderId="33" xfId="0" applyNumberFormat="1" applyFont="1" applyBorder="1"/>
    <xf numFmtId="3" fontId="7" fillId="0" borderId="18" xfId="0" applyNumberFormat="1" applyFont="1" applyBorder="1" applyAlignment="1">
      <alignment horizontal="right" vertical="center"/>
    </xf>
    <xf numFmtId="1" fontId="7" fillId="0" borderId="20" xfId="0" applyNumberFormat="1" applyFont="1" applyBorder="1"/>
    <xf numFmtId="1" fontId="7" fillId="2" borderId="21" xfId="0" applyNumberFormat="1" applyFont="1" applyFill="1" applyBorder="1"/>
    <xf numFmtId="0" fontId="7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left" wrapText="1"/>
    </xf>
    <xf numFmtId="1" fontId="7" fillId="0" borderId="49" xfId="0" applyNumberFormat="1" applyFont="1" applyBorder="1"/>
    <xf numFmtId="3" fontId="7" fillId="0" borderId="27" xfId="0" applyNumberFormat="1" applyFont="1" applyBorder="1" applyAlignment="1">
      <alignment horizontal="right" vertical="center"/>
    </xf>
    <xf numFmtId="3" fontId="7" fillId="0" borderId="22" xfId="0" applyNumberFormat="1" applyFont="1" applyBorder="1"/>
    <xf numFmtId="1" fontId="7" fillId="0" borderId="25" xfId="0" applyNumberFormat="1" applyFont="1" applyBorder="1"/>
    <xf numFmtId="1" fontId="7" fillId="2" borderId="26" xfId="0" applyNumberFormat="1" applyFont="1" applyFill="1" applyBorder="1"/>
    <xf numFmtId="0" fontId="7" fillId="0" borderId="28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7" fillId="0" borderId="28" xfId="0" applyFont="1" applyBorder="1"/>
    <xf numFmtId="1" fontId="7" fillId="0" borderId="28" xfId="0" applyNumberFormat="1" applyFont="1" applyBorder="1"/>
    <xf numFmtId="0" fontId="7" fillId="0" borderId="38" xfId="0" applyFont="1" applyBorder="1"/>
    <xf numFmtId="168" fontId="7" fillId="0" borderId="39" xfId="0" applyNumberFormat="1" applyFont="1" applyBorder="1" applyAlignment="1">
      <alignment horizontal="right" vertical="center"/>
    </xf>
    <xf numFmtId="1" fontId="7" fillId="0" borderId="16" xfId="0" applyNumberFormat="1" applyFont="1" applyBorder="1"/>
    <xf numFmtId="0" fontId="7" fillId="2" borderId="17" xfId="0" applyFont="1" applyFill="1" applyBorder="1"/>
    <xf numFmtId="0" fontId="7" fillId="0" borderId="49" xfId="0" applyFont="1" applyBorder="1"/>
    <xf numFmtId="0" fontId="7" fillId="2" borderId="26" xfId="0" applyFont="1" applyFill="1" applyBorder="1"/>
    <xf numFmtId="0" fontId="3" fillId="0" borderId="33" xfId="0" applyFont="1" applyBorder="1" applyAlignment="1">
      <alignment horizontal="center" wrapText="1"/>
    </xf>
    <xf numFmtId="1" fontId="7" fillId="0" borderId="10" xfId="0" applyNumberFormat="1" applyFont="1" applyBorder="1" applyAlignment="1">
      <alignment horizontal="right"/>
    </xf>
    <xf numFmtId="1" fontId="11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/>
    <xf numFmtId="3" fontId="7" fillId="0" borderId="28" xfId="0" applyNumberFormat="1" applyFont="1" applyBorder="1"/>
    <xf numFmtId="3" fontId="7" fillId="2" borderId="28" xfId="0" applyNumberFormat="1" applyFont="1" applyFill="1" applyBorder="1"/>
    <xf numFmtId="3" fontId="3" fillId="0" borderId="10" xfId="0" applyNumberFormat="1" applyFont="1" applyBorder="1"/>
    <xf numFmtId="164" fontId="11" fillId="2" borderId="28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28" xfId="0" applyFont="1" applyFill="1" applyBorder="1"/>
    <xf numFmtId="3" fontId="11" fillId="2" borderId="28" xfId="0" applyNumberFormat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28" xfId="0" applyFont="1" applyFill="1" applyBorder="1"/>
    <xf numFmtId="0" fontId="11" fillId="2" borderId="0" xfId="0" applyFont="1" applyFill="1"/>
    <xf numFmtId="0" fontId="15" fillId="2" borderId="10" xfId="0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wrapText="1"/>
    </xf>
    <xf numFmtId="0" fontId="11" fillId="2" borderId="10" xfId="0" applyFont="1" applyFill="1" applyBorder="1"/>
    <xf numFmtId="0" fontId="8" fillId="2" borderId="10" xfId="1" applyFont="1" applyFill="1" applyBorder="1" applyAlignment="1">
      <alignment horizontal="left" wrapText="1"/>
    </xf>
    <xf numFmtId="0" fontId="8" fillId="2" borderId="0" xfId="1" applyFont="1" applyFill="1" applyAlignment="1">
      <alignment horizontal="left" wrapText="1"/>
    </xf>
    <xf numFmtId="0" fontId="3" fillId="2" borderId="10" xfId="0" applyFont="1" applyFill="1" applyBorder="1" applyAlignment="1">
      <alignment wrapText="1"/>
    </xf>
    <xf numFmtId="3" fontId="3" fillId="2" borderId="10" xfId="0" applyNumberFormat="1" applyFont="1" applyFill="1" applyBorder="1"/>
    <xf numFmtId="0" fontId="5" fillId="0" borderId="22" xfId="1" applyFont="1" applyBorder="1" applyAlignment="1">
      <alignment horizontal="left" wrapText="1"/>
    </xf>
    <xf numFmtId="0" fontId="11" fillId="2" borderId="10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wrapText="1"/>
    </xf>
    <xf numFmtId="0" fontId="5" fillId="0" borderId="49" xfId="1" applyFont="1" applyBorder="1" applyAlignment="1">
      <alignment horizontal="left" wrapText="1"/>
    </xf>
    <xf numFmtId="3" fontId="3" fillId="2" borderId="10" xfId="0" applyNumberFormat="1" applyFont="1" applyFill="1" applyBorder="1" applyAlignment="1">
      <alignment horizontal="right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wrapText="1"/>
    </xf>
    <xf numFmtId="0" fontId="7" fillId="0" borderId="10" xfId="0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164" fontId="7" fillId="2" borderId="28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3" fillId="0" borderId="10" xfId="0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/>
    </xf>
    <xf numFmtId="164" fontId="8" fillId="0" borderId="10" xfId="3" applyNumberFormat="1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/>
    <xf numFmtId="0" fontId="15" fillId="2" borderId="28" xfId="0" applyFont="1" applyFill="1" applyBorder="1" applyAlignment="1">
      <alignment horizont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right"/>
    </xf>
    <xf numFmtId="1" fontId="7" fillId="2" borderId="10" xfId="0" applyNumberFormat="1" applyFont="1" applyFill="1" applyBorder="1" applyAlignment="1">
      <alignment horizontal="right" vertical="center" wrapText="1"/>
    </xf>
    <xf numFmtId="1" fontId="15" fillId="2" borderId="28" xfId="0" applyNumberFormat="1" applyFont="1" applyFill="1" applyBorder="1" applyAlignment="1">
      <alignment horizontal="right" wrapText="1"/>
    </xf>
    <xf numFmtId="1" fontId="7" fillId="2" borderId="9" xfId="0" applyNumberFormat="1" applyFont="1" applyFill="1" applyBorder="1" applyAlignment="1">
      <alignment horizontal="right" vertical="center" wrapText="1"/>
    </xf>
    <xf numFmtId="0" fontId="7" fillId="0" borderId="35" xfId="0" applyFont="1" applyBorder="1"/>
    <xf numFmtId="164" fontId="11" fillId="3" borderId="9" xfId="0" applyNumberFormat="1" applyFont="1" applyFill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58" xfId="0" applyFont="1" applyBorder="1"/>
    <xf numFmtId="3" fontId="7" fillId="3" borderId="9" xfId="0" applyNumberFormat="1" applyFont="1" applyFill="1" applyBorder="1"/>
    <xf numFmtId="3" fontId="7" fillId="3" borderId="10" xfId="0" applyNumberFormat="1" applyFont="1" applyFill="1" applyBorder="1"/>
    <xf numFmtId="3" fontId="7" fillId="3" borderId="33" xfId="0" applyNumberFormat="1" applyFont="1" applyFill="1" applyBorder="1"/>
    <xf numFmtId="3" fontId="7" fillId="2" borderId="60" xfId="0" applyNumberFormat="1" applyFont="1" applyFill="1" applyBorder="1"/>
    <xf numFmtId="0" fontId="7" fillId="2" borderId="60" xfId="0" applyFont="1" applyFill="1" applyBorder="1"/>
    <xf numFmtId="164" fontId="7" fillId="2" borderId="60" xfId="0" applyNumberFormat="1" applyFont="1" applyFill="1" applyBorder="1"/>
    <xf numFmtId="3" fontId="8" fillId="2" borderId="28" xfId="2" applyNumberFormat="1" applyFont="1" applyFill="1" applyBorder="1" applyAlignment="1">
      <alignment horizontal="left" vertical="center"/>
    </xf>
    <xf numFmtId="3" fontId="3" fillId="2" borderId="28" xfId="2" applyNumberFormat="1" applyFont="1" applyFill="1" applyBorder="1" applyAlignment="1">
      <alignment horizontal="center" vertical="center" textRotation="90" wrapText="1"/>
    </xf>
    <xf numFmtId="3" fontId="1" fillId="2" borderId="10" xfId="0" applyNumberFormat="1" applyFont="1" applyFill="1" applyBorder="1" applyAlignment="1">
      <alignment horizontal="center"/>
    </xf>
    <xf numFmtId="3" fontId="3" fillId="2" borderId="28" xfId="2" applyNumberFormat="1" applyFont="1" applyFill="1" applyBorder="1" applyAlignment="1">
      <alignment horizontal="center" vertical="center" wrapText="1"/>
    </xf>
    <xf numFmtId="3" fontId="16" fillId="2" borderId="28" xfId="2" applyNumberFormat="1" applyFont="1" applyFill="1" applyBorder="1" applyAlignment="1">
      <alignment horizontal="left" vertical="center"/>
    </xf>
    <xf numFmtId="3" fontId="1" fillId="2" borderId="10" xfId="0" applyNumberFormat="1" applyFont="1" applyFill="1" applyBorder="1" applyAlignment="1">
      <alignment horizontal="right"/>
    </xf>
    <xf numFmtId="3" fontId="16" fillId="2" borderId="28" xfId="2" applyNumberFormat="1" applyFont="1" applyFill="1" applyBorder="1" applyAlignment="1">
      <alignment horizontal="center" vertical="center" wrapText="1"/>
    </xf>
    <xf numFmtId="3" fontId="16" fillId="2" borderId="28" xfId="2" applyNumberFormat="1" applyFont="1" applyFill="1" applyBorder="1" applyAlignment="1">
      <alignment horizontal="right" vertical="center" wrapText="1"/>
    </xf>
    <xf numFmtId="169" fontId="8" fillId="2" borderId="9" xfId="2" applyNumberFormat="1" applyFont="1" applyFill="1" applyBorder="1" applyAlignment="1">
      <alignment horizontal="center" vertical="center" wrapText="1"/>
    </xf>
    <xf numFmtId="167" fontId="8" fillId="2" borderId="9" xfId="2" applyNumberFormat="1" applyFont="1" applyFill="1" applyBorder="1" applyAlignment="1">
      <alignment horizontal="center" vertical="center" wrapText="1"/>
    </xf>
    <xf numFmtId="10" fontId="8" fillId="2" borderId="9" xfId="2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/>
    <xf numFmtId="3" fontId="7" fillId="0" borderId="62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164" fontId="3" fillId="0" borderId="62" xfId="0" applyNumberFormat="1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 vertical="center"/>
    </xf>
    <xf numFmtId="1" fontId="1" fillId="0" borderId="19" xfId="0" applyNumberFormat="1" applyFont="1" applyBorder="1"/>
    <xf numFmtId="1" fontId="1" fillId="0" borderId="28" xfId="0" applyNumberFormat="1" applyFont="1" applyBorder="1"/>
    <xf numFmtId="1" fontId="1" fillId="0" borderId="29" xfId="0" applyNumberFormat="1" applyFont="1" applyBorder="1"/>
    <xf numFmtId="1" fontId="8" fillId="0" borderId="1" xfId="0" applyNumberFormat="1" applyFont="1" applyBorder="1" applyAlignment="1">
      <alignment vertical="center" wrapText="1"/>
    </xf>
    <xf numFmtId="1" fontId="11" fillId="0" borderId="28" xfId="0" applyNumberFormat="1" applyFont="1" applyBorder="1"/>
    <xf numFmtId="3" fontId="11" fillId="0" borderId="51" xfId="0" applyNumberFormat="1" applyFont="1" applyBorder="1"/>
    <xf numFmtId="3" fontId="8" fillId="0" borderId="1" xfId="0" applyNumberFormat="1" applyFont="1" applyBorder="1" applyAlignment="1">
      <alignment vertical="center" wrapText="1"/>
    </xf>
    <xf numFmtId="3" fontId="8" fillId="0" borderId="43" xfId="0" applyNumberFormat="1" applyFont="1" applyBorder="1" applyAlignment="1">
      <alignment vertical="center" wrapText="1"/>
    </xf>
    <xf numFmtId="1" fontId="8" fillId="0" borderId="37" xfId="0" applyNumberFormat="1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1" fontId="23" fillId="2" borderId="10" xfId="0" applyNumberFormat="1" applyFont="1" applyFill="1" applyBorder="1"/>
    <xf numFmtId="3" fontId="11" fillId="0" borderId="10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18" xfId="0" applyNumberFormat="1" applyFont="1" applyBorder="1"/>
    <xf numFmtId="3" fontId="7" fillId="0" borderId="33" xfId="0" applyNumberFormat="1" applyFont="1" applyBorder="1"/>
    <xf numFmtId="164" fontId="8" fillId="2" borderId="62" xfId="0" applyNumberFormat="1" applyFont="1" applyFill="1" applyBorder="1" applyAlignment="1">
      <alignment horizontal="center" vertical="center" wrapText="1"/>
    </xf>
    <xf numFmtId="3" fontId="7" fillId="3" borderId="63" xfId="0" applyNumberFormat="1" applyFont="1" applyFill="1" applyBorder="1"/>
    <xf numFmtId="3" fontId="11" fillId="0" borderId="18" xfId="0" applyNumberFormat="1" applyFont="1" applyBorder="1" applyAlignment="1">
      <alignment horizontal="center" vertical="center"/>
    </xf>
    <xf numFmtId="3" fontId="11" fillId="0" borderId="21" xfId="0" applyNumberFormat="1" applyFont="1" applyBorder="1" applyAlignment="1">
      <alignment horizontal="center" vertical="center"/>
    </xf>
    <xf numFmtId="3" fontId="11" fillId="0" borderId="62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 wrapText="1"/>
    </xf>
    <xf numFmtId="3" fontId="8" fillId="3" borderId="6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3" borderId="58" xfId="0" applyNumberFormat="1" applyFont="1" applyFill="1" applyBorder="1" applyAlignment="1">
      <alignment horizontal="center" vertical="center" wrapText="1"/>
    </xf>
    <xf numFmtId="3" fontId="8" fillId="0" borderId="34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left" wrapText="1"/>
    </xf>
    <xf numFmtId="3" fontId="11" fillId="0" borderId="42" xfId="0" applyNumberFormat="1" applyFont="1" applyBorder="1"/>
    <xf numFmtId="3" fontId="11" fillId="3" borderId="42" xfId="0" applyNumberFormat="1" applyFont="1" applyFill="1" applyBorder="1"/>
    <xf numFmtId="3" fontId="11" fillId="0" borderId="61" xfId="0" applyNumberFormat="1" applyFont="1" applyBorder="1"/>
    <xf numFmtId="3" fontId="11" fillId="0" borderId="9" xfId="0" applyNumberFormat="1" applyFont="1" applyBorder="1"/>
    <xf numFmtId="3" fontId="11" fillId="0" borderId="33" xfId="0" applyNumberFormat="1" applyFont="1" applyBorder="1"/>
    <xf numFmtId="3" fontId="11" fillId="3" borderId="63" xfId="0" applyNumberFormat="1" applyFont="1" applyFill="1" applyBorder="1"/>
    <xf numFmtId="3" fontId="11" fillId="3" borderId="9" xfId="0" applyNumberFormat="1" applyFont="1" applyFill="1" applyBorder="1"/>
    <xf numFmtId="3" fontId="11" fillId="2" borderId="60" xfId="0" applyNumberFormat="1" applyFont="1" applyFill="1" applyBorder="1"/>
    <xf numFmtId="3" fontId="11" fillId="2" borderId="9" xfId="0" applyNumberFormat="1" applyFont="1" applyFill="1" applyBorder="1"/>
    <xf numFmtId="3" fontId="11" fillId="3" borderId="10" xfId="0" applyNumberFormat="1" applyFont="1" applyFill="1" applyBorder="1"/>
    <xf numFmtId="3" fontId="1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 wrapText="1"/>
    </xf>
    <xf numFmtId="0" fontId="3" fillId="2" borderId="33" xfId="0" applyFont="1" applyFill="1" applyBorder="1"/>
    <xf numFmtId="0" fontId="3" fillId="2" borderId="9" xfId="0" applyFont="1" applyFill="1" applyBorder="1"/>
    <xf numFmtId="3" fontId="20" fillId="2" borderId="9" xfId="0" applyNumberFormat="1" applyFont="1" applyFill="1" applyBorder="1" applyAlignment="1">
      <alignment horizontal="right"/>
    </xf>
    <xf numFmtId="3" fontId="20" fillId="2" borderId="14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3" fontId="1" fillId="2" borderId="64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20" fillId="2" borderId="42" xfId="0" applyNumberFormat="1" applyFont="1" applyFill="1" applyBorder="1" applyAlignment="1">
      <alignment horizontal="right"/>
    </xf>
    <xf numFmtId="3" fontId="20" fillId="2" borderId="64" xfId="0" applyNumberFormat="1" applyFont="1" applyFill="1" applyBorder="1" applyAlignment="1">
      <alignment horizontal="right"/>
    </xf>
    <xf numFmtId="0" fontId="0" fillId="2" borderId="10" xfId="0" applyFill="1" applyBorder="1"/>
    <xf numFmtId="3" fontId="3" fillId="0" borderId="33" xfId="0" applyNumberFormat="1" applyFont="1" applyBorder="1" applyAlignment="1">
      <alignment horizontal="right" wrapText="1"/>
    </xf>
    <xf numFmtId="3" fontId="23" fillId="2" borderId="10" xfId="0" applyNumberFormat="1" applyFont="1" applyFill="1" applyBorder="1"/>
    <xf numFmtId="0" fontId="23" fillId="2" borderId="10" xfId="0" applyFont="1" applyFill="1" applyBorder="1"/>
    <xf numFmtId="0" fontId="23" fillId="0" borderId="10" xfId="0" applyFont="1" applyBorder="1" applyAlignment="1">
      <alignment horizontal="right" vertical="center" wrapText="1"/>
    </xf>
    <xf numFmtId="0" fontId="23" fillId="0" borderId="10" xfId="0" applyFont="1" applyBorder="1" applyAlignment="1">
      <alignment horizontal="center" vertical="center" textRotation="90" wrapText="1"/>
    </xf>
    <xf numFmtId="3" fontId="16" fillId="2" borderId="28" xfId="2" applyNumberFormat="1" applyFont="1" applyFill="1" applyBorder="1" applyAlignment="1">
      <alignment horizontal="center" vertical="center"/>
    </xf>
    <xf numFmtId="3" fontId="0" fillId="2" borderId="10" xfId="0" applyNumberFormat="1" applyFill="1" applyBorder="1"/>
    <xf numFmtId="0" fontId="25" fillId="2" borderId="0" xfId="0" applyFont="1" applyFill="1"/>
    <xf numFmtId="164" fontId="7" fillId="0" borderId="0" xfId="0" applyNumberFormat="1" applyFont="1"/>
    <xf numFmtId="0" fontId="5" fillId="2" borderId="17" xfId="1" applyFont="1" applyFill="1" applyBorder="1" applyAlignment="1">
      <alignment horizontal="center" vertical="center" textRotation="90" wrapText="1"/>
    </xf>
    <xf numFmtId="1" fontId="1" fillId="2" borderId="21" xfId="0" applyNumberFormat="1" applyFont="1" applyFill="1" applyBorder="1"/>
    <xf numFmtId="1" fontId="1" fillId="2" borderId="26" xfId="0" applyNumberFormat="1" applyFont="1" applyFill="1" applyBorder="1"/>
    <xf numFmtId="1" fontId="1" fillId="2" borderId="32" xfId="0" applyNumberFormat="1" applyFont="1" applyFill="1" applyBorder="1"/>
    <xf numFmtId="1" fontId="1" fillId="0" borderId="65" xfId="0" applyNumberFormat="1" applyFont="1" applyBorder="1"/>
    <xf numFmtId="1" fontId="1" fillId="0" borderId="66" xfId="0" applyNumberFormat="1" applyFont="1" applyBorder="1"/>
    <xf numFmtId="3" fontId="3" fillId="2" borderId="10" xfId="0" applyNumberFormat="1" applyFont="1" applyFill="1" applyBorder="1" applyAlignment="1">
      <alignment horizontal="right" wrapText="1"/>
    </xf>
    <xf numFmtId="0" fontId="5" fillId="0" borderId="22" xfId="0" applyFont="1" applyBorder="1" applyAlignment="1">
      <alignment horizontal="left" wrapText="1"/>
    </xf>
    <xf numFmtId="0" fontId="18" fillId="2" borderId="0" xfId="0" applyFont="1" applyFill="1" applyAlignment="1">
      <alignment horizontal="center" vertical="center"/>
    </xf>
    <xf numFmtId="0" fontId="8" fillId="2" borderId="10" xfId="2" applyFont="1" applyFill="1" applyBorder="1" applyAlignment="1">
      <alignment horizontal="center" vertical="center" wrapText="1"/>
    </xf>
    <xf numFmtId="2" fontId="8" fillId="2" borderId="43" xfId="2" applyNumberFormat="1" applyFont="1" applyFill="1" applyBorder="1" applyAlignment="1">
      <alignment horizontal="center" vertical="center" wrapText="1"/>
    </xf>
    <xf numFmtId="2" fontId="8" fillId="2" borderId="52" xfId="2" applyNumberFormat="1" applyFont="1" applyFill="1" applyBorder="1" applyAlignment="1">
      <alignment horizontal="center" vertical="center" wrapText="1"/>
    </xf>
    <xf numFmtId="2" fontId="8" fillId="2" borderId="14" xfId="2" applyNumberFormat="1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8" fillId="2" borderId="7" xfId="2" applyNumberFormat="1" applyFont="1" applyFill="1" applyBorder="1" applyAlignment="1">
      <alignment horizontal="center" vertical="center" wrapText="1"/>
    </xf>
    <xf numFmtId="2" fontId="8" fillId="2" borderId="28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2" fontId="8" fillId="2" borderId="10" xfId="2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35" xfId="2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28" xfId="2" applyFont="1" applyFill="1" applyBorder="1" applyAlignment="1">
      <alignment horizontal="center" vertical="center" wrapText="1"/>
    </xf>
    <xf numFmtId="0" fontId="8" fillId="2" borderId="41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43" xfId="2" applyFont="1" applyFill="1" applyBorder="1" applyAlignment="1">
      <alignment horizontal="center" vertical="center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52" xfId="2" applyFont="1" applyFill="1" applyBorder="1" applyAlignment="1">
      <alignment horizontal="center" vertical="center" wrapText="1"/>
    </xf>
    <xf numFmtId="0" fontId="8" fillId="2" borderId="38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 textRotation="90" wrapText="1"/>
    </xf>
    <xf numFmtId="2" fontId="8" fillId="2" borderId="33" xfId="2" applyNumberFormat="1" applyFont="1" applyFill="1" applyBorder="1" applyAlignment="1">
      <alignment horizontal="center" vertical="center" wrapText="1"/>
    </xf>
    <xf numFmtId="2" fontId="8" fillId="2" borderId="9" xfId="2" applyNumberFormat="1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2" fontId="8" fillId="2" borderId="38" xfId="2" applyNumberFormat="1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textRotation="90" wrapText="1"/>
    </xf>
    <xf numFmtId="2" fontId="3" fillId="2" borderId="28" xfId="2" applyNumberFormat="1" applyFont="1" applyFill="1" applyBorder="1" applyAlignment="1">
      <alignment horizontal="center" vertical="center" textRotation="90" wrapText="1"/>
    </xf>
    <xf numFmtId="0" fontId="24" fillId="2" borderId="1" xfId="0" applyFont="1" applyFill="1" applyBorder="1" applyAlignment="1">
      <alignment horizontal="center" wrapText="1"/>
    </xf>
    <xf numFmtId="0" fontId="24" fillId="2" borderId="7" xfId="0" applyFont="1" applyFill="1" applyBorder="1" applyAlignment="1">
      <alignment horizontal="center" wrapText="1"/>
    </xf>
    <xf numFmtId="0" fontId="24" fillId="2" borderId="28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3" fontId="8" fillId="2" borderId="33" xfId="2" applyNumberFormat="1" applyFont="1" applyFill="1" applyBorder="1" applyAlignment="1">
      <alignment horizontal="left" vertical="center"/>
    </xf>
    <xf numFmtId="3" fontId="8" fillId="2" borderId="34" xfId="2" applyNumberFormat="1" applyFont="1" applyFill="1" applyBorder="1" applyAlignment="1">
      <alignment horizontal="left" vertical="center"/>
    </xf>
    <xf numFmtId="3" fontId="8" fillId="2" borderId="9" xfId="2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28" xfId="3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33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7" fillId="0" borderId="34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3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3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3" fillId="2" borderId="33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" fontId="5" fillId="0" borderId="33" xfId="1" applyNumberFormat="1" applyFont="1" applyBorder="1" applyAlignment="1">
      <alignment horizontal="center" wrapText="1"/>
    </xf>
    <xf numFmtId="0" fontId="5" fillId="0" borderId="34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3" fontId="3" fillId="0" borderId="33" xfId="1" applyNumberFormat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1" fillId="0" borderId="0" xfId="0" applyFont="1"/>
    <xf numFmtId="0" fontId="3" fillId="0" borderId="33" xfId="1" applyFont="1" applyBorder="1" applyAlignment="1">
      <alignment horizontal="left" wrapText="1"/>
    </xf>
    <xf numFmtId="0" fontId="3" fillId="0" borderId="9" xfId="1" applyFont="1" applyBorder="1" applyAlignment="1">
      <alignment horizontal="left" wrapText="1"/>
    </xf>
    <xf numFmtId="1" fontId="3" fillId="0" borderId="33" xfId="1" applyNumberFormat="1" applyFont="1" applyBorder="1" applyAlignment="1">
      <alignment horizontal="center"/>
    </xf>
    <xf numFmtId="1" fontId="3" fillId="0" borderId="34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0" fontId="5" fillId="0" borderId="33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33" xfId="1" applyFont="1" applyBorder="1" applyAlignment="1">
      <alignment horizontal="center" wrapText="1"/>
    </xf>
    <xf numFmtId="0" fontId="10" fillId="0" borderId="33" xfId="1" applyFont="1" applyBorder="1" applyAlignment="1">
      <alignment horizontal="center" wrapText="1"/>
    </xf>
    <xf numFmtId="0" fontId="10" fillId="0" borderId="34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3" fillId="0" borderId="33" xfId="1" applyFont="1" applyBorder="1" applyAlignment="1">
      <alignment horizontal="center" wrapText="1"/>
    </xf>
    <xf numFmtId="0" fontId="3" fillId="0" borderId="34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33" xfId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center" vertical="center" textRotation="90" wrapText="1"/>
    </xf>
    <xf numFmtId="0" fontId="5" fillId="0" borderId="16" xfId="1" applyFont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12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7" fillId="0" borderId="33" xfId="0" applyFont="1" applyBorder="1"/>
    <xf numFmtId="0" fontId="7" fillId="0" borderId="9" xfId="0" applyFont="1" applyBorder="1"/>
    <xf numFmtId="0" fontId="7" fillId="0" borderId="35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/>
    <xf numFmtId="0" fontId="7" fillId="0" borderId="35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textRotation="90"/>
    </xf>
    <xf numFmtId="0" fontId="11" fillId="0" borderId="3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1" fillId="0" borderId="35" xfId="0" applyFont="1" applyBorder="1"/>
    <xf numFmtId="0" fontId="11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8" fillId="0" borderId="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2" fontId="8" fillId="0" borderId="33" xfId="3" applyNumberFormat="1" applyFont="1" applyBorder="1" applyAlignment="1">
      <alignment horizontal="center" vertical="center" wrapText="1"/>
    </xf>
    <xf numFmtId="2" fontId="8" fillId="0" borderId="34" xfId="3" applyNumberFormat="1" applyFont="1" applyBorder="1" applyAlignment="1">
      <alignment horizontal="center" vertical="center" wrapText="1"/>
    </xf>
    <xf numFmtId="2" fontId="8" fillId="0" borderId="9" xfId="3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28" xfId="0" applyFont="1" applyFill="1" applyBorder="1" applyAlignment="1">
      <alignment horizont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0000000}"/>
    <cellStyle name="Normal 2 2" xfId="3" xr:uid="{00000000-0005-0000-0000-000001000000}"/>
    <cellStyle name="Нормален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52;&#1086;&#1103;&#1090;%20&#1076;&#1080;&#1089;&#1082;\2024\&#1060;&#1054;&#1056;&#1052;&#1059;&#1051;&#1040;24\&#1053;&#1072;&#1090;&#1091;&#1088;&#1080;-&#1044;&#1077;&#1081;&#1085;&#1086;&#1089;&#1090;&#1080;%20&#1056;&#1052;&#1057;%20847_2024.xlsx" TargetMode="External"/><Relationship Id="rId1" Type="http://schemas.openxmlformats.org/officeDocument/2006/relationships/externalLinkPath" Target="&#1053;&#1072;&#1090;&#1091;&#1088;&#1080;-&#1044;&#1077;&#1081;&#1085;&#1086;&#1089;&#1090;&#1080;%20&#1056;&#1052;&#1057;%20847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тури"/>
      <sheetName val="ЕРС-Натури-Дейности"/>
      <sheetName val="311_338"/>
      <sheetName val="318"/>
      <sheetName val="322_338_389"/>
      <sheetName val="324_СП"/>
      <sheetName val="326_338_389"/>
      <sheetName val="332_УО"/>
      <sheetName val="337_ЦПЛР"/>
      <sheetName val="Лист1"/>
    </sheetNames>
    <sheetDataSet>
      <sheetData sheetId="0"/>
      <sheetData sheetId="1"/>
      <sheetData sheetId="2">
        <row r="10">
          <cell r="T10">
            <v>46300</v>
          </cell>
          <cell r="U10">
            <v>9036</v>
          </cell>
          <cell r="V10">
            <v>4245</v>
          </cell>
          <cell r="W10">
            <v>4566</v>
          </cell>
          <cell r="Y10">
            <v>0.98319999999999996</v>
          </cell>
          <cell r="Z10">
            <v>5.4000000000000003E-3</v>
          </cell>
          <cell r="AA10">
            <v>4.1999999999999997E-3</v>
          </cell>
          <cell r="AB10">
            <v>4.1999999999999997E-3</v>
          </cell>
          <cell r="AC10">
            <v>3.0000000000000001E-3</v>
          </cell>
          <cell r="AD10">
            <v>0.99999999999999989</v>
          </cell>
          <cell r="AF10">
            <v>9036</v>
          </cell>
          <cell r="AG10">
            <v>2261</v>
          </cell>
          <cell r="AI10">
            <v>207</v>
          </cell>
          <cell r="AJ10">
            <v>1125</v>
          </cell>
          <cell r="BQ10">
            <v>207</v>
          </cell>
          <cell r="BR10">
            <v>1125</v>
          </cell>
        </row>
        <row r="12">
          <cell r="E12">
            <v>0</v>
          </cell>
          <cell r="F12">
            <v>0</v>
          </cell>
          <cell r="I12">
            <v>126</v>
          </cell>
          <cell r="J12">
            <v>126</v>
          </cell>
          <cell r="M12">
            <v>86</v>
          </cell>
          <cell r="N12">
            <v>86</v>
          </cell>
          <cell r="O12">
            <v>2</v>
          </cell>
          <cell r="P12">
            <v>2</v>
          </cell>
          <cell r="T12">
            <v>46300</v>
          </cell>
          <cell r="U12">
            <v>54216</v>
          </cell>
          <cell r="V12">
            <v>169800</v>
          </cell>
          <cell r="W12">
            <v>392676</v>
          </cell>
          <cell r="X12">
            <v>11271</v>
          </cell>
          <cell r="Y12">
            <v>662935</v>
          </cell>
          <cell r="AD12">
            <v>662935</v>
          </cell>
          <cell r="AI12">
            <v>17802</v>
          </cell>
          <cell r="AJ12">
            <v>141750</v>
          </cell>
          <cell r="AL12">
            <v>1732</v>
          </cell>
          <cell r="BQ12">
            <v>17802</v>
          </cell>
          <cell r="BR12">
            <v>141750</v>
          </cell>
          <cell r="BT12">
            <v>1732</v>
          </cell>
        </row>
        <row r="13">
          <cell r="E13">
            <v>0</v>
          </cell>
          <cell r="F13">
            <v>0</v>
          </cell>
          <cell r="I13">
            <v>122</v>
          </cell>
          <cell r="J13">
            <v>122</v>
          </cell>
          <cell r="M13">
            <v>88</v>
          </cell>
          <cell r="N13">
            <v>88</v>
          </cell>
          <cell r="O13">
            <v>2</v>
          </cell>
          <cell r="P13">
            <v>1</v>
          </cell>
          <cell r="T13">
            <v>46300</v>
          </cell>
          <cell r="U13">
            <v>45180</v>
          </cell>
          <cell r="V13">
            <v>144330</v>
          </cell>
          <cell r="W13">
            <v>401808</v>
          </cell>
          <cell r="X13">
            <v>10840</v>
          </cell>
          <cell r="Y13">
            <v>637564</v>
          </cell>
          <cell r="AD13">
            <v>637564</v>
          </cell>
          <cell r="AI13">
            <v>18216</v>
          </cell>
          <cell r="AJ13">
            <v>137250</v>
          </cell>
          <cell r="AL13">
            <v>1732</v>
          </cell>
          <cell r="BQ13">
            <v>18216</v>
          </cell>
          <cell r="BR13">
            <v>137250</v>
          </cell>
          <cell r="BT13">
            <v>866</v>
          </cell>
        </row>
        <row r="14">
          <cell r="E14">
            <v>0</v>
          </cell>
          <cell r="F14">
            <v>0</v>
          </cell>
          <cell r="I14">
            <v>150</v>
          </cell>
          <cell r="J14">
            <v>150</v>
          </cell>
          <cell r="M14">
            <v>96</v>
          </cell>
          <cell r="N14">
            <v>96</v>
          </cell>
          <cell r="O14">
            <v>0</v>
          </cell>
          <cell r="P14">
            <v>0</v>
          </cell>
          <cell r="T14">
            <v>46300</v>
          </cell>
          <cell r="U14">
            <v>54216</v>
          </cell>
          <cell r="V14">
            <v>229230</v>
          </cell>
          <cell r="W14">
            <v>438336</v>
          </cell>
          <cell r="X14">
            <v>13057</v>
          </cell>
          <cell r="Y14">
            <v>768016</v>
          </cell>
          <cell r="AD14">
            <v>768016</v>
          </cell>
          <cell r="AI14">
            <v>19872</v>
          </cell>
          <cell r="AJ14">
            <v>168750</v>
          </cell>
          <cell r="AL14">
            <v>0</v>
          </cell>
          <cell r="BQ14">
            <v>19872</v>
          </cell>
          <cell r="BR14">
            <v>168750</v>
          </cell>
          <cell r="BT14">
            <v>0</v>
          </cell>
        </row>
        <row r="15">
          <cell r="E15">
            <v>0</v>
          </cell>
          <cell r="F15">
            <v>0</v>
          </cell>
          <cell r="I15">
            <v>110</v>
          </cell>
          <cell r="J15">
            <v>110</v>
          </cell>
          <cell r="M15">
            <v>75</v>
          </cell>
          <cell r="N15">
            <v>75</v>
          </cell>
          <cell r="O15">
            <v>5</v>
          </cell>
          <cell r="P15">
            <v>3</v>
          </cell>
          <cell r="T15">
            <v>46300</v>
          </cell>
          <cell r="U15">
            <v>36144</v>
          </cell>
          <cell r="V15">
            <v>148575</v>
          </cell>
          <cell r="W15">
            <v>342450</v>
          </cell>
          <cell r="X15">
            <v>9749</v>
          </cell>
          <cell r="Y15">
            <v>573420</v>
          </cell>
          <cell r="AD15">
            <v>573420</v>
          </cell>
          <cell r="AI15">
            <v>15525</v>
          </cell>
          <cell r="AJ15">
            <v>123750</v>
          </cell>
          <cell r="AL15">
            <v>4330</v>
          </cell>
          <cell r="BQ15">
            <v>15525</v>
          </cell>
          <cell r="BR15">
            <v>123750</v>
          </cell>
          <cell r="BT15">
            <v>2598</v>
          </cell>
        </row>
        <row r="16">
          <cell r="C16">
            <v>1</v>
          </cell>
          <cell r="D16">
            <v>1</v>
          </cell>
          <cell r="E16">
            <v>21</v>
          </cell>
          <cell r="F16">
            <v>21</v>
          </cell>
          <cell r="I16">
            <v>112</v>
          </cell>
          <cell r="J16">
            <v>112</v>
          </cell>
          <cell r="M16">
            <v>81</v>
          </cell>
          <cell r="N16">
            <v>81</v>
          </cell>
          <cell r="O16">
            <v>0</v>
          </cell>
          <cell r="P16">
            <v>0</v>
          </cell>
          <cell r="T16">
            <v>46300</v>
          </cell>
          <cell r="U16">
            <v>45180</v>
          </cell>
          <cell r="V16">
            <v>131595</v>
          </cell>
          <cell r="W16">
            <v>369846</v>
          </cell>
          <cell r="X16">
            <v>10080</v>
          </cell>
          <cell r="Y16">
            <v>592871</v>
          </cell>
          <cell r="AA16">
            <v>35098</v>
          </cell>
          <cell r="AD16">
            <v>627969</v>
          </cell>
          <cell r="AF16">
            <v>9036</v>
          </cell>
          <cell r="AG16">
            <v>47481</v>
          </cell>
          <cell r="AH16">
            <v>961</v>
          </cell>
          <cell r="AI16">
            <v>16767</v>
          </cell>
          <cell r="AJ16">
            <v>149625</v>
          </cell>
          <cell r="AL16">
            <v>0</v>
          </cell>
          <cell r="BN16">
            <v>9036</v>
          </cell>
          <cell r="BO16">
            <v>47481</v>
          </cell>
          <cell r="BP16">
            <v>961</v>
          </cell>
          <cell r="BQ16">
            <v>16767</v>
          </cell>
          <cell r="BR16">
            <v>149625</v>
          </cell>
          <cell r="BT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102</v>
          </cell>
          <cell r="J17">
            <v>102</v>
          </cell>
          <cell r="M17">
            <v>71</v>
          </cell>
          <cell r="N17">
            <v>71</v>
          </cell>
          <cell r="O17">
            <v>0</v>
          </cell>
          <cell r="P17">
            <v>0</v>
          </cell>
          <cell r="T17">
            <v>46300</v>
          </cell>
          <cell r="U17">
            <v>36144</v>
          </cell>
          <cell r="V17">
            <v>131595</v>
          </cell>
          <cell r="W17">
            <v>324186</v>
          </cell>
          <cell r="X17">
            <v>9150</v>
          </cell>
          <cell r="Y17">
            <v>538179</v>
          </cell>
          <cell r="AD17">
            <v>538179</v>
          </cell>
          <cell r="AF17">
            <v>0</v>
          </cell>
          <cell r="AG17">
            <v>0</v>
          </cell>
          <cell r="AH17">
            <v>0</v>
          </cell>
          <cell r="AI17">
            <v>14697</v>
          </cell>
          <cell r="AJ17">
            <v>114750</v>
          </cell>
          <cell r="AL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14697</v>
          </cell>
          <cell r="BR17">
            <v>114750</v>
          </cell>
          <cell r="BT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I18">
            <v>65</v>
          </cell>
          <cell r="J18">
            <v>65</v>
          </cell>
          <cell r="M18">
            <v>48</v>
          </cell>
          <cell r="N18">
            <v>48</v>
          </cell>
          <cell r="O18">
            <v>3</v>
          </cell>
          <cell r="P18">
            <v>0</v>
          </cell>
          <cell r="T18">
            <v>46300</v>
          </cell>
          <cell r="U18">
            <v>27108</v>
          </cell>
          <cell r="V18">
            <v>72165</v>
          </cell>
          <cell r="W18">
            <v>219168</v>
          </cell>
          <cell r="X18">
            <v>6201</v>
          </cell>
          <cell r="Y18">
            <v>364710</v>
          </cell>
          <cell r="AC18">
            <v>25071</v>
          </cell>
          <cell r="AD18">
            <v>389783</v>
          </cell>
          <cell r="AF18">
            <v>0</v>
          </cell>
          <cell r="AG18">
            <v>0</v>
          </cell>
          <cell r="AH18">
            <v>0</v>
          </cell>
          <cell r="AI18">
            <v>9936</v>
          </cell>
          <cell r="AJ18">
            <v>73125</v>
          </cell>
          <cell r="AL18">
            <v>2598</v>
          </cell>
          <cell r="BN18">
            <v>0</v>
          </cell>
          <cell r="BO18">
            <v>0</v>
          </cell>
          <cell r="BP18">
            <v>0</v>
          </cell>
          <cell r="BQ18">
            <v>9936</v>
          </cell>
          <cell r="BR18">
            <v>73125</v>
          </cell>
          <cell r="BT18">
            <v>0</v>
          </cell>
        </row>
        <row r="19">
          <cell r="C19">
            <v>1</v>
          </cell>
          <cell r="D19">
            <v>1</v>
          </cell>
          <cell r="E19">
            <v>24</v>
          </cell>
          <cell r="F19">
            <v>24</v>
          </cell>
          <cell r="I19">
            <v>107</v>
          </cell>
          <cell r="J19">
            <v>107</v>
          </cell>
          <cell r="M19">
            <v>79</v>
          </cell>
          <cell r="N19">
            <v>79</v>
          </cell>
          <cell r="O19">
            <v>6</v>
          </cell>
          <cell r="P19">
            <v>2</v>
          </cell>
          <cell r="T19">
            <v>46300</v>
          </cell>
          <cell r="U19">
            <v>36144</v>
          </cell>
          <cell r="V19">
            <v>118860</v>
          </cell>
          <cell r="W19">
            <v>360714</v>
          </cell>
          <cell r="X19">
            <v>9554</v>
          </cell>
          <cell r="Y19">
            <v>561970</v>
          </cell>
          <cell r="AD19">
            <v>561970</v>
          </cell>
          <cell r="AF19">
            <v>9036</v>
          </cell>
          <cell r="AG19">
            <v>54264</v>
          </cell>
          <cell r="AH19">
            <v>1076</v>
          </cell>
          <cell r="AI19">
            <v>16353</v>
          </cell>
          <cell r="AJ19">
            <v>147375</v>
          </cell>
          <cell r="AL19">
            <v>5196</v>
          </cell>
          <cell r="BN19">
            <v>9036</v>
          </cell>
          <cell r="BO19">
            <v>54264</v>
          </cell>
          <cell r="BP19">
            <v>1076</v>
          </cell>
          <cell r="BQ19">
            <v>16353</v>
          </cell>
          <cell r="BR19">
            <v>147375</v>
          </cell>
          <cell r="BT19">
            <v>1732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174</v>
          </cell>
          <cell r="J20">
            <v>174</v>
          </cell>
          <cell r="M20">
            <v>124</v>
          </cell>
          <cell r="N20">
            <v>124</v>
          </cell>
          <cell r="O20">
            <v>4</v>
          </cell>
          <cell r="P20">
            <v>3</v>
          </cell>
          <cell r="T20">
            <v>46300</v>
          </cell>
          <cell r="U20">
            <v>63252</v>
          </cell>
          <cell r="V20">
            <v>212250</v>
          </cell>
          <cell r="W20">
            <v>566184</v>
          </cell>
          <cell r="X20">
            <v>15096</v>
          </cell>
          <cell r="Y20">
            <v>887910</v>
          </cell>
          <cell r="AD20">
            <v>887910</v>
          </cell>
          <cell r="AF20">
            <v>0</v>
          </cell>
          <cell r="AG20">
            <v>0</v>
          </cell>
          <cell r="AH20">
            <v>0</v>
          </cell>
          <cell r="AI20">
            <v>25668</v>
          </cell>
          <cell r="AJ20">
            <v>195750</v>
          </cell>
          <cell r="AL20">
            <v>3464</v>
          </cell>
          <cell r="BN20">
            <v>0</v>
          </cell>
          <cell r="BO20">
            <v>0</v>
          </cell>
          <cell r="BP20">
            <v>0</v>
          </cell>
          <cell r="BQ20">
            <v>25668</v>
          </cell>
          <cell r="BR20">
            <v>195750</v>
          </cell>
          <cell r="BT20">
            <v>2598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127</v>
          </cell>
          <cell r="J21">
            <v>127</v>
          </cell>
          <cell r="M21">
            <v>85</v>
          </cell>
          <cell r="N21">
            <v>85</v>
          </cell>
          <cell r="O21">
            <v>6</v>
          </cell>
          <cell r="P21">
            <v>6</v>
          </cell>
          <cell r="T21">
            <v>46300</v>
          </cell>
          <cell r="U21">
            <v>54216</v>
          </cell>
          <cell r="V21">
            <v>178290</v>
          </cell>
          <cell r="W21">
            <v>388110</v>
          </cell>
          <cell r="X21">
            <v>11338</v>
          </cell>
          <cell r="Y21">
            <v>666859</v>
          </cell>
          <cell r="AB21">
            <v>35098</v>
          </cell>
          <cell r="AD21">
            <v>701957</v>
          </cell>
          <cell r="AF21">
            <v>0</v>
          </cell>
          <cell r="AG21">
            <v>0</v>
          </cell>
          <cell r="AH21">
            <v>0</v>
          </cell>
          <cell r="AI21">
            <v>17595</v>
          </cell>
          <cell r="AJ21">
            <v>142875</v>
          </cell>
          <cell r="AL21">
            <v>5196</v>
          </cell>
          <cell r="BN21">
            <v>0</v>
          </cell>
          <cell r="BO21">
            <v>0</v>
          </cell>
          <cell r="BP21">
            <v>0</v>
          </cell>
          <cell r="BQ21">
            <v>17595</v>
          </cell>
          <cell r="BR21">
            <v>142875</v>
          </cell>
          <cell r="BT21">
            <v>5196</v>
          </cell>
        </row>
        <row r="22">
          <cell r="C22">
            <v>1</v>
          </cell>
          <cell r="D22">
            <v>1</v>
          </cell>
          <cell r="E22">
            <v>12</v>
          </cell>
          <cell r="F22">
            <v>12</v>
          </cell>
          <cell r="I22">
            <v>62</v>
          </cell>
          <cell r="J22">
            <v>62</v>
          </cell>
          <cell r="M22">
            <v>45</v>
          </cell>
          <cell r="N22">
            <v>45</v>
          </cell>
          <cell r="O22">
            <v>1</v>
          </cell>
          <cell r="P22">
            <v>1</v>
          </cell>
          <cell r="T22">
            <v>46300</v>
          </cell>
          <cell r="U22">
            <v>27108</v>
          </cell>
          <cell r="V22">
            <v>72165</v>
          </cell>
          <cell r="W22">
            <v>205470</v>
          </cell>
          <cell r="X22">
            <v>5968</v>
          </cell>
          <cell r="Y22">
            <v>351013</v>
          </cell>
          <cell r="Z22">
            <v>45127</v>
          </cell>
          <cell r="AD22">
            <v>396140</v>
          </cell>
          <cell r="AF22">
            <v>9036</v>
          </cell>
          <cell r="AG22">
            <v>27132</v>
          </cell>
          <cell r="AH22">
            <v>615</v>
          </cell>
          <cell r="AI22">
            <v>9315</v>
          </cell>
          <cell r="AJ22">
            <v>83250</v>
          </cell>
          <cell r="AL22">
            <v>866</v>
          </cell>
          <cell r="BN22">
            <v>9036</v>
          </cell>
          <cell r="BO22">
            <v>27132</v>
          </cell>
          <cell r="BP22">
            <v>615</v>
          </cell>
          <cell r="BQ22">
            <v>9315</v>
          </cell>
          <cell r="BR22">
            <v>83250</v>
          </cell>
          <cell r="BT22">
            <v>866</v>
          </cell>
        </row>
        <row r="23">
          <cell r="E23">
            <v>0</v>
          </cell>
          <cell r="F23">
            <v>0</v>
          </cell>
          <cell r="I23">
            <v>81</v>
          </cell>
          <cell r="J23">
            <v>81</v>
          </cell>
          <cell r="M23">
            <v>62</v>
          </cell>
          <cell r="N23">
            <v>62</v>
          </cell>
          <cell r="O23">
            <v>5</v>
          </cell>
          <cell r="P23">
            <v>3</v>
          </cell>
          <cell r="T23">
            <v>46300</v>
          </cell>
          <cell r="U23">
            <v>27108</v>
          </cell>
          <cell r="V23">
            <v>80655</v>
          </cell>
          <cell r="W23">
            <v>283092</v>
          </cell>
          <cell r="X23">
            <v>7432</v>
          </cell>
          <cell r="Y23">
            <v>437118</v>
          </cell>
          <cell r="AD23">
            <v>437118</v>
          </cell>
          <cell r="AI23">
            <v>12834</v>
          </cell>
          <cell r="AJ23">
            <v>91125</v>
          </cell>
          <cell r="AL23">
            <v>4330</v>
          </cell>
          <cell r="BQ23">
            <v>12834</v>
          </cell>
          <cell r="BR23">
            <v>91125</v>
          </cell>
          <cell r="BT23">
            <v>2598</v>
          </cell>
        </row>
        <row r="24">
          <cell r="E24">
            <v>0</v>
          </cell>
          <cell r="F24">
            <v>0</v>
          </cell>
          <cell r="I24">
            <v>9</v>
          </cell>
          <cell r="J24">
            <v>9</v>
          </cell>
          <cell r="M24">
            <v>7</v>
          </cell>
          <cell r="N24">
            <v>7</v>
          </cell>
          <cell r="O24">
            <v>2</v>
          </cell>
          <cell r="P24">
            <v>1</v>
          </cell>
          <cell r="T24">
            <v>46300</v>
          </cell>
          <cell r="U24">
            <v>9036</v>
          </cell>
          <cell r="V24">
            <v>8490</v>
          </cell>
          <cell r="W24">
            <v>31962</v>
          </cell>
          <cell r="X24">
            <v>1628</v>
          </cell>
          <cell r="Y24">
            <v>95779</v>
          </cell>
          <cell r="AD24">
            <v>95779</v>
          </cell>
          <cell r="AI24">
            <v>1449</v>
          </cell>
          <cell r="AJ24">
            <v>10125</v>
          </cell>
          <cell r="AL24">
            <v>1732</v>
          </cell>
          <cell r="BQ24">
            <v>1449</v>
          </cell>
          <cell r="BR24">
            <v>10125</v>
          </cell>
          <cell r="BT24">
            <v>866</v>
          </cell>
        </row>
        <row r="25">
          <cell r="E25">
            <v>0</v>
          </cell>
          <cell r="F25">
            <v>0</v>
          </cell>
          <cell r="I25">
            <v>35</v>
          </cell>
          <cell r="J25">
            <v>35</v>
          </cell>
          <cell r="M25">
            <v>24</v>
          </cell>
          <cell r="N25">
            <v>24</v>
          </cell>
          <cell r="O25">
            <v>0</v>
          </cell>
          <cell r="P25">
            <v>0</v>
          </cell>
          <cell r="T25">
            <v>46300</v>
          </cell>
          <cell r="U25">
            <v>18072</v>
          </cell>
          <cell r="V25">
            <v>46695</v>
          </cell>
          <cell r="W25">
            <v>109584</v>
          </cell>
          <cell r="X25">
            <v>3751</v>
          </cell>
          <cell r="Y25">
            <v>220632</v>
          </cell>
          <cell r="AD25">
            <v>220632</v>
          </cell>
          <cell r="AI25">
            <v>4968</v>
          </cell>
          <cell r="AJ25">
            <v>39375</v>
          </cell>
          <cell r="AL25">
            <v>0</v>
          </cell>
          <cell r="BQ25">
            <v>4968</v>
          </cell>
          <cell r="BR25">
            <v>39375</v>
          </cell>
          <cell r="BT25">
            <v>0</v>
          </cell>
        </row>
        <row r="26">
          <cell r="E26">
            <v>0</v>
          </cell>
          <cell r="F26">
            <v>0</v>
          </cell>
          <cell r="I26">
            <v>14</v>
          </cell>
          <cell r="J26">
            <v>14</v>
          </cell>
          <cell r="M26">
            <v>8</v>
          </cell>
          <cell r="N26">
            <v>8</v>
          </cell>
          <cell r="O26">
            <v>0</v>
          </cell>
          <cell r="P26">
            <v>0</v>
          </cell>
          <cell r="T26">
            <v>46300</v>
          </cell>
          <cell r="U26">
            <v>9036</v>
          </cell>
          <cell r="V26">
            <v>25470</v>
          </cell>
          <cell r="W26">
            <v>36528</v>
          </cell>
          <cell r="X26">
            <v>1995</v>
          </cell>
          <cell r="Y26">
            <v>117324</v>
          </cell>
          <cell r="AD26">
            <v>117324</v>
          </cell>
          <cell r="AI26">
            <v>1656</v>
          </cell>
          <cell r="AJ26">
            <v>15750</v>
          </cell>
          <cell r="AL26">
            <v>0</v>
          </cell>
          <cell r="BQ26">
            <v>1656</v>
          </cell>
          <cell r="BR26">
            <v>15750</v>
          </cell>
          <cell r="BT26">
            <v>0</v>
          </cell>
        </row>
        <row r="27">
          <cell r="E27">
            <v>0</v>
          </cell>
          <cell r="F27">
            <v>0</v>
          </cell>
          <cell r="I27">
            <v>19</v>
          </cell>
          <cell r="J27">
            <v>19</v>
          </cell>
          <cell r="M27">
            <v>12</v>
          </cell>
          <cell r="N27">
            <v>12</v>
          </cell>
          <cell r="O27">
            <v>0</v>
          </cell>
          <cell r="P27">
            <v>0</v>
          </cell>
          <cell r="T27">
            <v>46300</v>
          </cell>
          <cell r="U27">
            <v>9036</v>
          </cell>
          <cell r="V27">
            <v>29715</v>
          </cell>
          <cell r="W27">
            <v>54792</v>
          </cell>
          <cell r="X27">
            <v>2377</v>
          </cell>
          <cell r="Y27">
            <v>139831</v>
          </cell>
          <cell r="AD27">
            <v>139831</v>
          </cell>
          <cell r="AI27">
            <v>2484</v>
          </cell>
          <cell r="AJ27">
            <v>21375</v>
          </cell>
          <cell r="AL27">
            <v>0</v>
          </cell>
          <cell r="BQ27">
            <v>2484</v>
          </cell>
          <cell r="BR27">
            <v>21375</v>
          </cell>
          <cell r="BT27">
            <v>0</v>
          </cell>
        </row>
        <row r="28">
          <cell r="E28">
            <v>0</v>
          </cell>
          <cell r="F28">
            <v>0</v>
          </cell>
          <cell r="I28">
            <v>17</v>
          </cell>
          <cell r="J28">
            <v>17</v>
          </cell>
          <cell r="M28">
            <v>14</v>
          </cell>
          <cell r="N28">
            <v>14</v>
          </cell>
          <cell r="O28">
            <v>0</v>
          </cell>
          <cell r="P28">
            <v>0</v>
          </cell>
          <cell r="T28">
            <v>46300</v>
          </cell>
          <cell r="U28">
            <v>9036</v>
          </cell>
          <cell r="V28">
            <v>12735</v>
          </cell>
          <cell r="W28">
            <v>63924</v>
          </cell>
          <cell r="X28">
            <v>2244</v>
          </cell>
          <cell r="Y28">
            <v>131984</v>
          </cell>
          <cell r="AD28">
            <v>131984</v>
          </cell>
          <cell r="AI28">
            <v>2898</v>
          </cell>
          <cell r="AJ28">
            <v>19125</v>
          </cell>
          <cell r="AL28">
            <v>0</v>
          </cell>
          <cell r="BQ28">
            <v>2898</v>
          </cell>
          <cell r="BR28">
            <v>19125</v>
          </cell>
          <cell r="BT28">
            <v>0</v>
          </cell>
        </row>
        <row r="29">
          <cell r="E29">
            <v>0</v>
          </cell>
          <cell r="F29">
            <v>0</v>
          </cell>
          <cell r="I29">
            <v>17</v>
          </cell>
          <cell r="J29">
            <v>17</v>
          </cell>
          <cell r="M29">
            <v>14</v>
          </cell>
          <cell r="N29">
            <v>14</v>
          </cell>
          <cell r="O29">
            <v>1</v>
          </cell>
          <cell r="P29">
            <v>1</v>
          </cell>
          <cell r="T29">
            <v>46300</v>
          </cell>
          <cell r="U29">
            <v>9036</v>
          </cell>
          <cell r="V29">
            <v>12735</v>
          </cell>
          <cell r="W29">
            <v>63924</v>
          </cell>
          <cell r="X29">
            <v>2244</v>
          </cell>
          <cell r="Y29">
            <v>131984</v>
          </cell>
          <cell r="AD29">
            <v>131984</v>
          </cell>
          <cell r="AI29">
            <v>2898</v>
          </cell>
          <cell r="AJ29">
            <v>19125</v>
          </cell>
          <cell r="AL29">
            <v>866</v>
          </cell>
          <cell r="BQ29">
            <v>2898</v>
          </cell>
          <cell r="BR29">
            <v>19125</v>
          </cell>
          <cell r="BT29">
            <v>866</v>
          </cell>
        </row>
        <row r="30">
          <cell r="E30">
            <v>0</v>
          </cell>
          <cell r="F30">
            <v>0</v>
          </cell>
          <cell r="I30">
            <v>25</v>
          </cell>
          <cell r="J30">
            <v>25</v>
          </cell>
          <cell r="M30">
            <v>21</v>
          </cell>
          <cell r="N30">
            <v>21</v>
          </cell>
          <cell r="O30">
            <v>0</v>
          </cell>
          <cell r="P30">
            <v>0</v>
          </cell>
          <cell r="T30">
            <v>46300</v>
          </cell>
          <cell r="U30">
            <v>9036</v>
          </cell>
          <cell r="V30">
            <v>16980</v>
          </cell>
          <cell r="W30">
            <v>95886</v>
          </cell>
          <cell r="X30">
            <v>2859</v>
          </cell>
          <cell r="Y30">
            <v>168187</v>
          </cell>
          <cell r="AD30">
            <v>168187</v>
          </cell>
          <cell r="AI30">
            <v>4347</v>
          </cell>
          <cell r="AJ30">
            <v>28125</v>
          </cell>
          <cell r="AL30">
            <v>0</v>
          </cell>
          <cell r="BQ30">
            <v>4347</v>
          </cell>
          <cell r="BR30">
            <v>28125</v>
          </cell>
          <cell r="BT30">
            <v>0</v>
          </cell>
        </row>
        <row r="31">
          <cell r="E31">
            <v>0</v>
          </cell>
          <cell r="F31">
            <v>0</v>
          </cell>
          <cell r="I31">
            <v>25</v>
          </cell>
          <cell r="J31">
            <v>25</v>
          </cell>
          <cell r="M31">
            <v>21</v>
          </cell>
          <cell r="N31">
            <v>21</v>
          </cell>
          <cell r="O31">
            <v>1</v>
          </cell>
          <cell r="P31">
            <v>0</v>
          </cell>
          <cell r="T31">
            <v>46300</v>
          </cell>
          <cell r="U31">
            <v>9036</v>
          </cell>
          <cell r="V31">
            <v>16980</v>
          </cell>
          <cell r="W31">
            <v>95886</v>
          </cell>
          <cell r="X31">
            <v>2859</v>
          </cell>
          <cell r="Y31">
            <v>168187</v>
          </cell>
          <cell r="AD31">
            <v>168187</v>
          </cell>
          <cell r="AI31">
            <v>4347</v>
          </cell>
          <cell r="AJ31">
            <v>28125</v>
          </cell>
          <cell r="AL31">
            <v>866</v>
          </cell>
          <cell r="BQ31">
            <v>4347</v>
          </cell>
          <cell r="BR31">
            <v>28125</v>
          </cell>
          <cell r="BT31">
            <v>0</v>
          </cell>
        </row>
        <row r="32">
          <cell r="I32">
            <v>10</v>
          </cell>
          <cell r="J32">
            <v>10</v>
          </cell>
          <cell r="M32">
            <v>10</v>
          </cell>
          <cell r="N32">
            <v>10</v>
          </cell>
          <cell r="U32">
            <v>9036</v>
          </cell>
          <cell r="V32">
            <v>0</v>
          </cell>
          <cell r="W32">
            <v>45660</v>
          </cell>
          <cell r="X32">
            <v>930</v>
          </cell>
          <cell r="AD32">
            <v>55626</v>
          </cell>
          <cell r="AI32">
            <v>2070</v>
          </cell>
          <cell r="AJ32">
            <v>11250</v>
          </cell>
          <cell r="BQ32">
            <v>2070</v>
          </cell>
          <cell r="BR32">
            <v>11250</v>
          </cell>
        </row>
        <row r="33">
          <cell r="W33">
            <v>0</v>
          </cell>
          <cell r="X33">
            <v>0</v>
          </cell>
          <cell r="AD33">
            <v>0</v>
          </cell>
        </row>
        <row r="35">
          <cell r="T35">
            <v>370400</v>
          </cell>
          <cell r="U35">
            <v>81324</v>
          </cell>
          <cell r="V35">
            <v>169800</v>
          </cell>
          <cell r="W35">
            <v>552486</v>
          </cell>
          <cell r="X35">
            <v>19957</v>
          </cell>
          <cell r="Y35">
            <v>1173908</v>
          </cell>
          <cell r="Z35">
            <v>0</v>
          </cell>
          <cell r="AA35">
            <v>0</v>
          </cell>
          <cell r="AB35">
            <v>0</v>
          </cell>
          <cell r="AD35">
            <v>1173908</v>
          </cell>
        </row>
      </sheetData>
      <sheetData sheetId="3">
        <row r="7">
          <cell r="J7">
            <v>3719</v>
          </cell>
          <cell r="K7">
            <v>2773</v>
          </cell>
        </row>
        <row r="9">
          <cell r="E9">
            <v>14</v>
          </cell>
          <cell r="F9">
            <v>14</v>
          </cell>
          <cell r="G9">
            <v>14</v>
          </cell>
          <cell r="H9">
            <v>14</v>
          </cell>
          <cell r="J9">
            <v>3719</v>
          </cell>
          <cell r="K9">
            <v>38822</v>
          </cell>
          <cell r="L9">
            <v>722</v>
          </cell>
          <cell r="M9">
            <v>2898</v>
          </cell>
          <cell r="N9">
            <v>15750</v>
          </cell>
          <cell r="X9">
            <v>3719</v>
          </cell>
          <cell r="Y9">
            <v>38822</v>
          </cell>
          <cell r="Z9">
            <v>722</v>
          </cell>
          <cell r="AA9">
            <v>2898</v>
          </cell>
          <cell r="AB9">
            <v>15750</v>
          </cell>
        </row>
        <row r="11">
          <cell r="X11">
            <v>3719</v>
          </cell>
          <cell r="Y11">
            <v>55460</v>
          </cell>
          <cell r="Z11">
            <v>1005</v>
          </cell>
        </row>
      </sheetData>
      <sheetData sheetId="4">
        <row r="8">
          <cell r="BD8">
            <v>73900</v>
          </cell>
          <cell r="BE8">
            <v>15668</v>
          </cell>
          <cell r="BF8">
            <v>3087</v>
          </cell>
          <cell r="BG8">
            <v>1.7000000000000001E-4</v>
          </cell>
          <cell r="BH8">
            <v>0.99370000000000003</v>
          </cell>
          <cell r="BI8">
            <v>4.0000000000000001E-3</v>
          </cell>
          <cell r="BJ8">
            <v>1.2999999999999999E-3</v>
          </cell>
          <cell r="BK8">
            <v>1E-3</v>
          </cell>
          <cell r="BL8">
            <v>1</v>
          </cell>
          <cell r="BN8">
            <v>8821</v>
          </cell>
          <cell r="BO8">
            <v>1066</v>
          </cell>
          <cell r="BP8">
            <v>2520</v>
          </cell>
          <cell r="BQ8">
            <v>35</v>
          </cell>
          <cell r="BR8">
            <v>19</v>
          </cell>
          <cell r="BS8">
            <v>3508</v>
          </cell>
          <cell r="BT8">
            <v>1414</v>
          </cell>
          <cell r="BW8">
            <v>2662</v>
          </cell>
          <cell r="BX8">
            <v>42</v>
          </cell>
          <cell r="BY8">
            <v>129</v>
          </cell>
          <cell r="BZ8">
            <v>74</v>
          </cell>
          <cell r="CA8">
            <v>100</v>
          </cell>
          <cell r="CB8">
            <v>112</v>
          </cell>
          <cell r="CG8">
            <v>6432</v>
          </cell>
          <cell r="CH8">
            <v>866</v>
          </cell>
          <cell r="CJ8">
            <v>5247</v>
          </cell>
          <cell r="CK8">
            <v>6559</v>
          </cell>
          <cell r="CL8">
            <v>7870</v>
          </cell>
          <cell r="EM8">
            <v>8821</v>
          </cell>
          <cell r="EN8">
            <v>1066</v>
          </cell>
          <cell r="EO8">
            <v>2520</v>
          </cell>
          <cell r="EP8">
            <v>35</v>
          </cell>
          <cell r="FF8">
            <v>6432</v>
          </cell>
          <cell r="FG8">
            <v>866</v>
          </cell>
        </row>
        <row r="10">
          <cell r="D10">
            <v>654</v>
          </cell>
          <cell r="E10">
            <v>654</v>
          </cell>
          <cell r="H10">
            <v>373</v>
          </cell>
          <cell r="I10">
            <v>373</v>
          </cell>
          <cell r="V10">
            <v>18</v>
          </cell>
          <cell r="W10">
            <v>18</v>
          </cell>
          <cell r="X10">
            <v>422</v>
          </cell>
          <cell r="Y10">
            <v>422</v>
          </cell>
          <cell r="AD10">
            <v>3</v>
          </cell>
          <cell r="AE10">
            <v>3</v>
          </cell>
          <cell r="AF10">
            <v>0</v>
          </cell>
          <cell r="AG10">
            <v>0</v>
          </cell>
          <cell r="AH10">
            <v>2</v>
          </cell>
          <cell r="AI10">
            <v>1</v>
          </cell>
          <cell r="AT10">
            <v>4</v>
          </cell>
          <cell r="AU10">
            <v>4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1</v>
          </cell>
          <cell r="BD10">
            <v>73900</v>
          </cell>
          <cell r="BE10">
            <v>454372</v>
          </cell>
          <cell r="BF10">
            <v>2018898</v>
          </cell>
          <cell r="BG10">
            <v>43302</v>
          </cell>
          <cell r="BH10">
            <v>2574152</v>
          </cell>
          <cell r="BL10">
            <v>2574152</v>
          </cell>
          <cell r="BN10">
            <v>17642</v>
          </cell>
          <cell r="BP10">
            <v>7560</v>
          </cell>
          <cell r="BQ10">
            <v>22820</v>
          </cell>
          <cell r="BS10">
            <v>63144</v>
          </cell>
          <cell r="BT10">
            <v>596708</v>
          </cell>
          <cell r="BU10">
            <v>11217</v>
          </cell>
          <cell r="BV10">
            <v>77211</v>
          </cell>
          <cell r="BW10">
            <v>2662</v>
          </cell>
          <cell r="BX10">
            <v>27384</v>
          </cell>
          <cell r="CG10">
            <v>0</v>
          </cell>
          <cell r="CH10">
            <v>3464</v>
          </cell>
          <cell r="CM10">
            <v>7870</v>
          </cell>
          <cell r="EM10">
            <v>8821</v>
          </cell>
          <cell r="EO10">
            <v>7560</v>
          </cell>
          <cell r="EP10">
            <v>22890</v>
          </cell>
          <cell r="ER10">
            <v>63144</v>
          </cell>
          <cell r="ES10">
            <v>596708</v>
          </cell>
          <cell r="ET10">
            <v>11217</v>
          </cell>
          <cell r="EU10">
            <v>77211</v>
          </cell>
          <cell r="EV10">
            <v>2662</v>
          </cell>
          <cell r="EW10">
            <v>27468</v>
          </cell>
          <cell r="FF10">
            <v>0</v>
          </cell>
          <cell r="FG10">
            <v>3464</v>
          </cell>
          <cell r="FL10">
            <v>7870</v>
          </cell>
        </row>
        <row r="11">
          <cell r="D11">
            <v>654</v>
          </cell>
          <cell r="E11">
            <v>654</v>
          </cell>
          <cell r="H11">
            <v>371</v>
          </cell>
          <cell r="I11">
            <v>371</v>
          </cell>
          <cell r="V11">
            <v>18</v>
          </cell>
          <cell r="W11">
            <v>18</v>
          </cell>
          <cell r="X11">
            <v>405</v>
          </cell>
          <cell r="Y11">
            <v>405</v>
          </cell>
          <cell r="AD11">
            <v>8</v>
          </cell>
          <cell r="AE11">
            <v>8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T11">
            <v>21</v>
          </cell>
          <cell r="AU11">
            <v>18</v>
          </cell>
          <cell r="AV11">
            <v>21</v>
          </cell>
          <cell r="AW11">
            <v>18</v>
          </cell>
          <cell r="AY11">
            <v>0</v>
          </cell>
          <cell r="AZ11">
            <v>1</v>
          </cell>
          <cell r="BA11">
            <v>1</v>
          </cell>
          <cell r="BD11">
            <v>73900</v>
          </cell>
          <cell r="BE11">
            <v>438704</v>
          </cell>
          <cell r="BF11">
            <v>2018898</v>
          </cell>
          <cell r="BG11">
            <v>43036</v>
          </cell>
          <cell r="BH11">
            <v>2558318</v>
          </cell>
          <cell r="BL11">
            <v>2558318</v>
          </cell>
          <cell r="BN11">
            <v>0</v>
          </cell>
          <cell r="BP11">
            <v>20160</v>
          </cell>
          <cell r="BQ11">
            <v>22890</v>
          </cell>
          <cell r="BS11">
            <v>63144</v>
          </cell>
          <cell r="BT11">
            <v>572670</v>
          </cell>
          <cell r="BU11">
            <v>10808</v>
          </cell>
          <cell r="BV11">
            <v>76797</v>
          </cell>
          <cell r="BW11">
            <v>2662</v>
          </cell>
          <cell r="BX11">
            <v>27468</v>
          </cell>
          <cell r="CG11">
            <v>135072</v>
          </cell>
          <cell r="CH11">
            <v>18186</v>
          </cell>
          <cell r="CM11">
            <v>14429</v>
          </cell>
          <cell r="EM11">
            <v>0</v>
          </cell>
          <cell r="EO11">
            <v>20160</v>
          </cell>
          <cell r="EP11">
            <v>22890</v>
          </cell>
          <cell r="ER11">
            <v>63144</v>
          </cell>
          <cell r="ES11">
            <v>572670</v>
          </cell>
          <cell r="ET11">
            <v>10808</v>
          </cell>
          <cell r="EU11">
            <v>76797</v>
          </cell>
          <cell r="EV11">
            <v>2662</v>
          </cell>
          <cell r="EW11">
            <v>27468</v>
          </cell>
          <cell r="FF11">
            <v>115776</v>
          </cell>
          <cell r="FG11">
            <v>15588</v>
          </cell>
          <cell r="FL11">
            <v>14429</v>
          </cell>
        </row>
        <row r="12">
          <cell r="D12">
            <v>481</v>
          </cell>
          <cell r="E12">
            <v>481</v>
          </cell>
          <cell r="H12">
            <v>258</v>
          </cell>
          <cell r="I12">
            <v>258</v>
          </cell>
          <cell r="V12">
            <v>11</v>
          </cell>
          <cell r="W12">
            <v>9</v>
          </cell>
          <cell r="X12">
            <v>244</v>
          </cell>
          <cell r="Y12">
            <v>244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T12">
            <v>0</v>
          </cell>
          <cell r="AU12">
            <v>0</v>
          </cell>
          <cell r="AV12">
            <v>0</v>
          </cell>
          <cell r="AW12" t="str">
            <v>0</v>
          </cell>
          <cell r="AY12">
            <v>0</v>
          </cell>
          <cell r="AZ12">
            <v>0</v>
          </cell>
          <cell r="BA12">
            <v>0</v>
          </cell>
          <cell r="BD12">
            <v>73900</v>
          </cell>
          <cell r="BE12">
            <v>329028</v>
          </cell>
          <cell r="BF12">
            <v>1484847</v>
          </cell>
          <cell r="BG12">
            <v>32092</v>
          </cell>
          <cell r="BH12">
            <v>1907772</v>
          </cell>
          <cell r="BL12">
            <v>1907772</v>
          </cell>
          <cell r="BN12">
            <v>0</v>
          </cell>
          <cell r="BP12">
            <v>0</v>
          </cell>
          <cell r="BQ12">
            <v>16835</v>
          </cell>
          <cell r="BS12">
            <v>38588</v>
          </cell>
          <cell r="BT12">
            <v>345016</v>
          </cell>
          <cell r="BU12">
            <v>6521</v>
          </cell>
          <cell r="BV12">
            <v>53406</v>
          </cell>
          <cell r="BW12">
            <v>2662</v>
          </cell>
          <cell r="BX12">
            <v>20202</v>
          </cell>
          <cell r="CG12">
            <v>0</v>
          </cell>
          <cell r="CH12">
            <v>0</v>
          </cell>
          <cell r="CM12">
            <v>0</v>
          </cell>
          <cell r="EM12">
            <v>0</v>
          </cell>
          <cell r="EO12">
            <v>0</v>
          </cell>
          <cell r="EP12">
            <v>16835</v>
          </cell>
          <cell r="ER12">
            <v>31572</v>
          </cell>
          <cell r="ES12">
            <v>345016</v>
          </cell>
          <cell r="ET12">
            <v>6402</v>
          </cell>
          <cell r="EU12">
            <v>53406</v>
          </cell>
          <cell r="EV12">
            <v>2662</v>
          </cell>
          <cell r="EW12">
            <v>20202</v>
          </cell>
          <cell r="FF12">
            <v>0</v>
          </cell>
          <cell r="FG12">
            <v>0</v>
          </cell>
          <cell r="FL12">
            <v>0</v>
          </cell>
        </row>
        <row r="13">
          <cell r="D13">
            <v>319</v>
          </cell>
          <cell r="E13">
            <v>319</v>
          </cell>
          <cell r="H13">
            <v>205</v>
          </cell>
          <cell r="I13">
            <v>205</v>
          </cell>
          <cell r="V13">
            <v>10</v>
          </cell>
          <cell r="W13">
            <v>10</v>
          </cell>
          <cell r="X13">
            <v>213</v>
          </cell>
          <cell r="Y13">
            <v>213</v>
          </cell>
          <cell r="AD13">
            <v>6</v>
          </cell>
          <cell r="AE13">
            <v>6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T13">
            <v>22</v>
          </cell>
          <cell r="AU13">
            <v>20</v>
          </cell>
          <cell r="AV13">
            <v>22</v>
          </cell>
          <cell r="AW13">
            <v>20</v>
          </cell>
          <cell r="AY13">
            <v>0</v>
          </cell>
          <cell r="AZ13">
            <v>0</v>
          </cell>
          <cell r="BA13">
            <v>0</v>
          </cell>
          <cell r="BD13">
            <v>73900</v>
          </cell>
          <cell r="BE13">
            <v>235020</v>
          </cell>
          <cell r="BF13">
            <v>984753</v>
          </cell>
          <cell r="BG13">
            <v>21992</v>
          </cell>
          <cell r="BH13">
            <v>1307376</v>
          </cell>
          <cell r="BJ13">
            <v>20804.512299999999</v>
          </cell>
          <cell r="BL13">
            <v>1328180.5123000001</v>
          </cell>
          <cell r="BN13">
            <v>8821</v>
          </cell>
          <cell r="BP13">
            <v>15120</v>
          </cell>
          <cell r="BQ13">
            <v>11165</v>
          </cell>
          <cell r="BS13">
            <v>35080</v>
          </cell>
          <cell r="BT13">
            <v>301182</v>
          </cell>
          <cell r="BU13">
            <v>5717</v>
          </cell>
          <cell r="BV13">
            <v>42435</v>
          </cell>
          <cell r="BW13">
            <v>2662</v>
          </cell>
          <cell r="BX13">
            <v>13398</v>
          </cell>
          <cell r="CG13">
            <v>141504</v>
          </cell>
          <cell r="CH13">
            <v>19052</v>
          </cell>
          <cell r="CM13">
            <v>0</v>
          </cell>
          <cell r="EM13">
            <v>8821</v>
          </cell>
          <cell r="EO13">
            <v>15120</v>
          </cell>
          <cell r="EP13">
            <v>11165</v>
          </cell>
          <cell r="ER13">
            <v>35080</v>
          </cell>
          <cell r="ES13">
            <v>301182</v>
          </cell>
          <cell r="ET13">
            <v>5717</v>
          </cell>
          <cell r="EU13">
            <v>42435</v>
          </cell>
          <cell r="EV13">
            <v>2662</v>
          </cell>
          <cell r="EW13">
            <v>13398</v>
          </cell>
          <cell r="FF13">
            <v>128640</v>
          </cell>
          <cell r="FG13">
            <v>17320</v>
          </cell>
          <cell r="FL13">
            <v>0</v>
          </cell>
        </row>
        <row r="14">
          <cell r="D14">
            <v>142</v>
          </cell>
          <cell r="E14">
            <v>142</v>
          </cell>
          <cell r="H14">
            <v>89</v>
          </cell>
          <cell r="I14">
            <v>89</v>
          </cell>
          <cell r="V14">
            <v>6</v>
          </cell>
          <cell r="W14">
            <v>6</v>
          </cell>
          <cell r="X14">
            <v>142</v>
          </cell>
          <cell r="Y14">
            <v>142</v>
          </cell>
          <cell r="AD14">
            <v>1</v>
          </cell>
          <cell r="AE14">
            <v>1</v>
          </cell>
          <cell r="AF14">
            <v>1</v>
          </cell>
          <cell r="AG14">
            <v>1</v>
          </cell>
          <cell r="AH14">
            <v>3</v>
          </cell>
          <cell r="AI14">
            <v>3</v>
          </cell>
          <cell r="AT14">
            <v>15</v>
          </cell>
          <cell r="AU14">
            <v>6</v>
          </cell>
          <cell r="AV14">
            <v>15</v>
          </cell>
          <cell r="AW14">
            <v>6</v>
          </cell>
          <cell r="AY14">
            <v>0</v>
          </cell>
          <cell r="AZ14">
            <v>0</v>
          </cell>
          <cell r="BA14">
            <v>2</v>
          </cell>
          <cell r="BD14">
            <v>73900</v>
          </cell>
          <cell r="BE14">
            <v>109676</v>
          </cell>
          <cell r="BF14">
            <v>438354</v>
          </cell>
          <cell r="BG14">
            <v>10573</v>
          </cell>
          <cell r="BH14">
            <v>628518</v>
          </cell>
          <cell r="BL14">
            <v>628518</v>
          </cell>
          <cell r="BN14">
            <v>26463</v>
          </cell>
          <cell r="BP14">
            <v>2520</v>
          </cell>
          <cell r="BQ14">
            <v>4970</v>
          </cell>
          <cell r="BS14">
            <v>21048</v>
          </cell>
          <cell r="BT14">
            <v>200788</v>
          </cell>
          <cell r="BU14">
            <v>3771</v>
          </cell>
          <cell r="BV14">
            <v>18423</v>
          </cell>
          <cell r="BW14">
            <v>2662</v>
          </cell>
          <cell r="BX14">
            <v>5964</v>
          </cell>
          <cell r="CG14">
            <v>96480</v>
          </cell>
          <cell r="CH14">
            <v>12990</v>
          </cell>
          <cell r="CM14">
            <v>15740</v>
          </cell>
          <cell r="EM14">
            <v>26463</v>
          </cell>
          <cell r="EO14">
            <v>2520</v>
          </cell>
          <cell r="EP14">
            <v>4970</v>
          </cell>
          <cell r="ER14">
            <v>21048</v>
          </cell>
          <cell r="ES14">
            <v>200788</v>
          </cell>
          <cell r="ET14">
            <v>3771</v>
          </cell>
          <cell r="EU14">
            <v>18423</v>
          </cell>
          <cell r="EV14">
            <v>2662</v>
          </cell>
          <cell r="EW14">
            <v>5964</v>
          </cell>
          <cell r="FF14">
            <v>38592</v>
          </cell>
          <cell r="FG14">
            <v>5196</v>
          </cell>
          <cell r="FL14">
            <v>15740</v>
          </cell>
        </row>
        <row r="15">
          <cell r="D15">
            <v>137</v>
          </cell>
          <cell r="E15">
            <v>137</v>
          </cell>
          <cell r="H15">
            <v>89</v>
          </cell>
          <cell r="I15">
            <v>89</v>
          </cell>
          <cell r="V15">
            <v>7</v>
          </cell>
          <cell r="W15">
            <v>7</v>
          </cell>
          <cell r="X15">
            <v>124</v>
          </cell>
          <cell r="Y15">
            <v>124</v>
          </cell>
          <cell r="AD15">
            <v>1</v>
          </cell>
          <cell r="AE15">
            <v>1</v>
          </cell>
          <cell r="AF15">
            <v>0</v>
          </cell>
          <cell r="AG15">
            <v>0</v>
          </cell>
          <cell r="AH15">
            <v>4</v>
          </cell>
          <cell r="AI15">
            <v>3</v>
          </cell>
          <cell r="AT15">
            <v>9</v>
          </cell>
          <cell r="AU15">
            <v>8</v>
          </cell>
          <cell r="AV15">
            <v>1</v>
          </cell>
          <cell r="AW15">
            <v>0</v>
          </cell>
          <cell r="AY15">
            <v>0</v>
          </cell>
          <cell r="AZ15">
            <v>0</v>
          </cell>
          <cell r="BA15">
            <v>1</v>
          </cell>
          <cell r="BD15">
            <v>73900</v>
          </cell>
          <cell r="BE15">
            <v>125344</v>
          </cell>
          <cell r="BF15">
            <v>422919</v>
          </cell>
          <cell r="BG15">
            <v>10577</v>
          </cell>
          <cell r="BH15">
            <v>628754</v>
          </cell>
          <cell r="BI15">
            <v>64013.883999999998</v>
          </cell>
          <cell r="BL15">
            <v>692767.88399999996</v>
          </cell>
          <cell r="BN15">
            <v>35284</v>
          </cell>
          <cell r="BP15">
            <v>2520</v>
          </cell>
          <cell r="BQ15">
            <v>4795</v>
          </cell>
          <cell r="BS15">
            <v>24556</v>
          </cell>
          <cell r="BT15">
            <v>175336</v>
          </cell>
          <cell r="BU15">
            <v>3398</v>
          </cell>
          <cell r="BV15">
            <v>18423</v>
          </cell>
          <cell r="BW15">
            <v>2662</v>
          </cell>
          <cell r="BX15">
            <v>5754</v>
          </cell>
          <cell r="CG15">
            <v>6432</v>
          </cell>
          <cell r="CH15">
            <v>7794</v>
          </cell>
          <cell r="CM15">
            <v>7870</v>
          </cell>
          <cell r="EM15">
            <v>26463</v>
          </cell>
          <cell r="EO15">
            <v>2520</v>
          </cell>
          <cell r="EP15">
            <v>4795</v>
          </cell>
          <cell r="ER15">
            <v>24556</v>
          </cell>
          <cell r="ES15">
            <v>175336</v>
          </cell>
          <cell r="ET15">
            <v>3398</v>
          </cell>
          <cell r="EU15">
            <v>18423</v>
          </cell>
          <cell r="EV15">
            <v>2662</v>
          </cell>
          <cell r="EW15">
            <v>5754</v>
          </cell>
          <cell r="FF15">
            <v>0</v>
          </cell>
          <cell r="FG15">
            <v>6928</v>
          </cell>
          <cell r="FL15">
            <v>7870</v>
          </cell>
        </row>
        <row r="16">
          <cell r="D16">
            <v>86</v>
          </cell>
          <cell r="E16">
            <v>86</v>
          </cell>
          <cell r="H16">
            <v>51</v>
          </cell>
          <cell r="I16">
            <v>51</v>
          </cell>
          <cell r="V16">
            <v>3</v>
          </cell>
          <cell r="W16">
            <v>3</v>
          </cell>
          <cell r="X16">
            <v>69</v>
          </cell>
          <cell r="Y16">
            <v>69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T16">
            <v>3</v>
          </cell>
          <cell r="AU16">
            <v>3</v>
          </cell>
          <cell r="AV16">
            <v>3</v>
          </cell>
          <cell r="AW16" t="str">
            <v>0</v>
          </cell>
          <cell r="AY16">
            <v>0</v>
          </cell>
          <cell r="AZ16">
            <v>0</v>
          </cell>
          <cell r="BA16">
            <v>0</v>
          </cell>
          <cell r="BD16">
            <v>73900</v>
          </cell>
          <cell r="BE16">
            <v>109676</v>
          </cell>
          <cell r="BF16">
            <v>265482</v>
          </cell>
          <cell r="BG16">
            <v>7634</v>
          </cell>
          <cell r="BH16">
            <v>453815</v>
          </cell>
          <cell r="BL16">
            <v>453815</v>
          </cell>
          <cell r="BN16">
            <v>0</v>
          </cell>
          <cell r="BP16">
            <v>0</v>
          </cell>
          <cell r="BQ16">
            <v>3010</v>
          </cell>
          <cell r="BS16">
            <v>10524</v>
          </cell>
          <cell r="BT16">
            <v>97566</v>
          </cell>
          <cell r="BU16">
            <v>1838</v>
          </cell>
          <cell r="BV16">
            <v>10557</v>
          </cell>
          <cell r="BW16">
            <v>2662</v>
          </cell>
          <cell r="BX16">
            <v>3612</v>
          </cell>
          <cell r="CG16">
            <v>19296</v>
          </cell>
          <cell r="CH16">
            <v>2598</v>
          </cell>
          <cell r="CM16">
            <v>0</v>
          </cell>
          <cell r="EM16">
            <v>0</v>
          </cell>
          <cell r="EO16">
            <v>0</v>
          </cell>
          <cell r="EP16">
            <v>3010</v>
          </cell>
          <cell r="ER16">
            <v>10524</v>
          </cell>
          <cell r="ES16">
            <v>97566</v>
          </cell>
          <cell r="ET16">
            <v>1838</v>
          </cell>
          <cell r="EU16">
            <v>10557</v>
          </cell>
          <cell r="EV16">
            <v>2662</v>
          </cell>
          <cell r="EW16">
            <v>3612</v>
          </cell>
          <cell r="FF16">
            <v>0</v>
          </cell>
          <cell r="FG16">
            <v>2598</v>
          </cell>
          <cell r="FL16">
            <v>0</v>
          </cell>
        </row>
        <row r="17">
          <cell r="D17">
            <v>0</v>
          </cell>
          <cell r="E17">
            <v>0</v>
          </cell>
          <cell r="H17">
            <v>0</v>
          </cell>
          <cell r="I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T17">
            <v>0</v>
          </cell>
          <cell r="AU17">
            <v>0</v>
          </cell>
          <cell r="AV17">
            <v>0</v>
          </cell>
          <cell r="AW17" t="str">
            <v>0</v>
          </cell>
          <cell r="AY17">
            <v>0</v>
          </cell>
          <cell r="AZ17">
            <v>0</v>
          </cell>
          <cell r="BA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L17">
            <v>0</v>
          </cell>
          <cell r="BN17">
            <v>0</v>
          </cell>
          <cell r="BP17">
            <v>0</v>
          </cell>
          <cell r="BQ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CG17">
            <v>0</v>
          </cell>
          <cell r="CH17">
            <v>0</v>
          </cell>
          <cell r="CM17">
            <v>0</v>
          </cell>
          <cell r="EM17">
            <v>0</v>
          </cell>
          <cell r="EO17">
            <v>0</v>
          </cell>
          <cell r="EP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W17">
            <v>0</v>
          </cell>
          <cell r="FF17">
            <v>0</v>
          </cell>
          <cell r="FG17">
            <v>0</v>
          </cell>
          <cell r="FL17">
            <v>0</v>
          </cell>
        </row>
        <row r="18">
          <cell r="D18">
            <v>59</v>
          </cell>
          <cell r="E18">
            <v>59</v>
          </cell>
          <cell r="H18">
            <v>14</v>
          </cell>
          <cell r="I18">
            <v>14</v>
          </cell>
          <cell r="V18">
            <v>2</v>
          </cell>
          <cell r="W18">
            <v>2</v>
          </cell>
          <cell r="X18">
            <v>41</v>
          </cell>
          <cell r="Y18">
            <v>41</v>
          </cell>
          <cell r="AD18">
            <v>0</v>
          </cell>
          <cell r="AE18">
            <v>0</v>
          </cell>
          <cell r="AF18">
            <v>62</v>
          </cell>
          <cell r="AG18">
            <v>53</v>
          </cell>
          <cell r="AH18">
            <v>0</v>
          </cell>
          <cell r="AI18">
            <v>0</v>
          </cell>
          <cell r="AT18">
            <v>5</v>
          </cell>
          <cell r="AU18">
            <v>0</v>
          </cell>
          <cell r="AV18">
            <v>0</v>
          </cell>
          <cell r="AW18" t="str">
            <v>0</v>
          </cell>
          <cell r="AY18">
            <v>1</v>
          </cell>
          <cell r="AZ18">
            <v>0</v>
          </cell>
          <cell r="BA18">
            <v>0</v>
          </cell>
          <cell r="BD18">
            <v>73900</v>
          </cell>
          <cell r="BE18">
            <v>62672</v>
          </cell>
          <cell r="BF18">
            <v>182133</v>
          </cell>
          <cell r="BG18">
            <v>5418</v>
          </cell>
          <cell r="BH18">
            <v>322081</v>
          </cell>
          <cell r="BL18">
            <v>322081</v>
          </cell>
          <cell r="BN18">
            <v>0</v>
          </cell>
          <cell r="BP18">
            <v>0</v>
          </cell>
          <cell r="BQ18">
            <v>2065</v>
          </cell>
          <cell r="BS18">
            <v>7016</v>
          </cell>
          <cell r="BT18">
            <v>57974</v>
          </cell>
          <cell r="BU18">
            <v>1105</v>
          </cell>
          <cell r="BV18">
            <v>2898</v>
          </cell>
          <cell r="BW18">
            <v>2662</v>
          </cell>
          <cell r="BX18">
            <v>2478</v>
          </cell>
          <cell r="CG18">
            <v>0</v>
          </cell>
          <cell r="CH18">
            <v>4330</v>
          </cell>
          <cell r="CM18">
            <v>5247</v>
          </cell>
          <cell r="EM18">
            <v>0</v>
          </cell>
          <cell r="EO18">
            <v>0</v>
          </cell>
          <cell r="EP18">
            <v>2065</v>
          </cell>
          <cell r="ER18">
            <v>7016</v>
          </cell>
          <cell r="ES18">
            <v>57974</v>
          </cell>
          <cell r="ET18">
            <v>1105</v>
          </cell>
          <cell r="EU18">
            <v>2898</v>
          </cell>
          <cell r="EV18">
            <v>2662</v>
          </cell>
          <cell r="EW18">
            <v>2478</v>
          </cell>
          <cell r="FF18">
            <v>0</v>
          </cell>
          <cell r="FG18">
            <v>0</v>
          </cell>
          <cell r="FL18">
            <v>5247</v>
          </cell>
        </row>
        <row r="19">
          <cell r="D19">
            <v>126</v>
          </cell>
          <cell r="E19">
            <v>126</v>
          </cell>
          <cell r="H19">
            <v>55</v>
          </cell>
          <cell r="I19">
            <v>55</v>
          </cell>
          <cell r="V19">
            <v>4</v>
          </cell>
          <cell r="W19">
            <v>4</v>
          </cell>
          <cell r="X19">
            <v>111</v>
          </cell>
          <cell r="Y19">
            <v>111</v>
          </cell>
          <cell r="AD19">
            <v>0</v>
          </cell>
          <cell r="AE19">
            <v>0</v>
          </cell>
          <cell r="AF19">
            <v>13</v>
          </cell>
          <cell r="AG19">
            <v>13</v>
          </cell>
          <cell r="AH19">
            <v>0</v>
          </cell>
          <cell r="AI19">
            <v>0</v>
          </cell>
          <cell r="AT19">
            <v>1</v>
          </cell>
          <cell r="AU19">
            <v>0</v>
          </cell>
          <cell r="AV19">
            <v>0</v>
          </cell>
          <cell r="AW19" t="str">
            <v>0</v>
          </cell>
          <cell r="AY19">
            <v>0</v>
          </cell>
          <cell r="AZ19">
            <v>0</v>
          </cell>
          <cell r="BA19">
            <v>0</v>
          </cell>
          <cell r="BD19">
            <v>73900</v>
          </cell>
          <cell r="BE19">
            <v>109676</v>
          </cell>
          <cell r="BF19">
            <v>388962</v>
          </cell>
          <cell r="BG19">
            <v>9733</v>
          </cell>
          <cell r="BH19">
            <v>578603</v>
          </cell>
          <cell r="BL19">
            <v>578603</v>
          </cell>
          <cell r="BN19">
            <v>0</v>
          </cell>
          <cell r="BP19">
            <v>0</v>
          </cell>
          <cell r="BQ19">
            <v>4410</v>
          </cell>
          <cell r="BS19">
            <v>14032</v>
          </cell>
          <cell r="BT19">
            <v>156954</v>
          </cell>
          <cell r="BU19">
            <v>2907</v>
          </cell>
          <cell r="BV19">
            <v>11385</v>
          </cell>
          <cell r="BW19">
            <v>2662</v>
          </cell>
          <cell r="BX19">
            <v>5292</v>
          </cell>
          <cell r="CG19">
            <v>0</v>
          </cell>
          <cell r="CH19">
            <v>866</v>
          </cell>
          <cell r="CM19">
            <v>0</v>
          </cell>
          <cell r="EM19">
            <v>0</v>
          </cell>
          <cell r="EO19">
            <v>0</v>
          </cell>
          <cell r="EP19">
            <v>4410</v>
          </cell>
          <cell r="ER19">
            <v>14032</v>
          </cell>
          <cell r="ES19">
            <v>156954</v>
          </cell>
          <cell r="ET19">
            <v>2907</v>
          </cell>
          <cell r="EU19">
            <v>11385</v>
          </cell>
          <cell r="EV19">
            <v>2662</v>
          </cell>
          <cell r="EW19">
            <v>5292</v>
          </cell>
          <cell r="FF19">
            <v>0</v>
          </cell>
          <cell r="FG19">
            <v>0</v>
          </cell>
          <cell r="FL19">
            <v>0</v>
          </cell>
        </row>
        <row r="20">
          <cell r="D20">
            <v>69</v>
          </cell>
          <cell r="E20">
            <v>69</v>
          </cell>
          <cell r="H20">
            <v>38</v>
          </cell>
          <cell r="I20">
            <v>38</v>
          </cell>
          <cell r="V20">
            <v>2</v>
          </cell>
          <cell r="W20">
            <v>2</v>
          </cell>
          <cell r="X20">
            <v>39</v>
          </cell>
          <cell r="Y20">
            <v>39</v>
          </cell>
          <cell r="AD20">
            <v>0</v>
          </cell>
          <cell r="AE20">
            <v>0</v>
          </cell>
          <cell r="AF20">
            <v>43</v>
          </cell>
          <cell r="AG20">
            <v>35</v>
          </cell>
          <cell r="AH20">
            <v>0</v>
          </cell>
          <cell r="AI20">
            <v>0</v>
          </cell>
          <cell r="AT20">
            <v>6</v>
          </cell>
          <cell r="AU20">
            <v>0</v>
          </cell>
          <cell r="AV20">
            <v>0</v>
          </cell>
          <cell r="AW20" t="str">
            <v>0</v>
          </cell>
          <cell r="AY20">
            <v>0</v>
          </cell>
          <cell r="AZ20">
            <v>0</v>
          </cell>
          <cell r="BA20">
            <v>0</v>
          </cell>
          <cell r="BD20">
            <v>73900</v>
          </cell>
          <cell r="BE20">
            <v>62672</v>
          </cell>
          <cell r="BF20">
            <v>213003</v>
          </cell>
          <cell r="BG20">
            <v>5943</v>
          </cell>
          <cell r="BH20">
            <v>353278</v>
          </cell>
          <cell r="BL20">
            <v>353278</v>
          </cell>
          <cell r="BN20">
            <v>0</v>
          </cell>
          <cell r="BP20">
            <v>0</v>
          </cell>
          <cell r="BQ20">
            <v>2415</v>
          </cell>
          <cell r="BS20">
            <v>7016</v>
          </cell>
          <cell r="BT20">
            <v>55146</v>
          </cell>
          <cell r="BU20">
            <v>1057</v>
          </cell>
          <cell r="BV20">
            <v>7866</v>
          </cell>
          <cell r="BW20">
            <v>2662</v>
          </cell>
          <cell r="BX20">
            <v>2898</v>
          </cell>
          <cell r="CG20">
            <v>0</v>
          </cell>
          <cell r="CH20">
            <v>5196</v>
          </cell>
          <cell r="CM20">
            <v>0</v>
          </cell>
          <cell r="EM20">
            <v>0</v>
          </cell>
          <cell r="EO20">
            <v>0</v>
          </cell>
          <cell r="EP20">
            <v>2415</v>
          </cell>
          <cell r="ER20">
            <v>7016</v>
          </cell>
          <cell r="ES20">
            <v>55146</v>
          </cell>
          <cell r="ET20">
            <v>1057</v>
          </cell>
          <cell r="EU20">
            <v>7866</v>
          </cell>
          <cell r="EV20">
            <v>2662</v>
          </cell>
          <cell r="EW20">
            <v>2898</v>
          </cell>
          <cell r="FF20">
            <v>0</v>
          </cell>
          <cell r="FG20">
            <v>0</v>
          </cell>
          <cell r="FL20">
            <v>0</v>
          </cell>
        </row>
        <row r="21">
          <cell r="D21">
            <v>156</v>
          </cell>
          <cell r="E21">
            <v>156</v>
          </cell>
          <cell r="H21">
            <v>94</v>
          </cell>
          <cell r="I21">
            <v>94</v>
          </cell>
          <cell r="V21">
            <v>3</v>
          </cell>
          <cell r="W21">
            <v>3</v>
          </cell>
          <cell r="X21">
            <v>84</v>
          </cell>
          <cell r="Y21">
            <v>84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</v>
          </cell>
          <cell r="AI21">
            <v>0</v>
          </cell>
          <cell r="AT21">
            <v>9</v>
          </cell>
          <cell r="AU21">
            <v>9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D21">
            <v>73900</v>
          </cell>
          <cell r="BE21">
            <v>109676</v>
          </cell>
          <cell r="BF21">
            <v>481572</v>
          </cell>
          <cell r="BG21">
            <v>11308</v>
          </cell>
          <cell r="BH21">
            <v>672194</v>
          </cell>
          <cell r="BL21">
            <v>672194</v>
          </cell>
          <cell r="BN21">
            <v>8821</v>
          </cell>
          <cell r="BP21">
            <v>0</v>
          </cell>
          <cell r="BQ21">
            <v>5460</v>
          </cell>
          <cell r="BS21">
            <v>10524</v>
          </cell>
          <cell r="BT21">
            <v>118776</v>
          </cell>
          <cell r="BU21">
            <v>2198</v>
          </cell>
          <cell r="BV21">
            <v>19458</v>
          </cell>
          <cell r="BW21">
            <v>2662</v>
          </cell>
          <cell r="BX21">
            <v>6552</v>
          </cell>
          <cell r="CG21">
            <v>0</v>
          </cell>
          <cell r="CH21">
            <v>7794</v>
          </cell>
          <cell r="CM21">
            <v>0</v>
          </cell>
          <cell r="EM21">
            <v>0</v>
          </cell>
          <cell r="EO21">
            <v>0</v>
          </cell>
          <cell r="EP21">
            <v>5460</v>
          </cell>
          <cell r="ER21">
            <v>10524</v>
          </cell>
          <cell r="ES21">
            <v>118776</v>
          </cell>
          <cell r="ET21">
            <v>2198</v>
          </cell>
          <cell r="EU21">
            <v>19458</v>
          </cell>
          <cell r="EV21">
            <v>2662</v>
          </cell>
          <cell r="EW21">
            <v>6552</v>
          </cell>
          <cell r="FF21">
            <v>0</v>
          </cell>
          <cell r="FG21">
            <v>7794</v>
          </cell>
          <cell r="FL21">
            <v>0</v>
          </cell>
        </row>
        <row r="22">
          <cell r="D22">
            <v>518</v>
          </cell>
          <cell r="E22">
            <v>518</v>
          </cell>
          <cell r="AD22">
            <v>0</v>
          </cell>
          <cell r="AE22">
            <v>0</v>
          </cell>
          <cell r="AF22">
            <v>3</v>
          </cell>
          <cell r="AG22">
            <v>3</v>
          </cell>
          <cell r="AH22">
            <v>0</v>
          </cell>
          <cell r="AI22">
            <v>0</v>
          </cell>
          <cell r="AL22">
            <v>518</v>
          </cell>
          <cell r="AR22">
            <v>518</v>
          </cell>
          <cell r="AT22">
            <v>0</v>
          </cell>
          <cell r="AU22">
            <v>0</v>
          </cell>
          <cell r="AV22">
            <v>0</v>
          </cell>
          <cell r="AW22" t="str">
            <v>0</v>
          </cell>
          <cell r="AY22">
            <v>0</v>
          </cell>
          <cell r="AZ22">
            <v>0</v>
          </cell>
          <cell r="BA22">
            <v>0</v>
          </cell>
          <cell r="BD22">
            <v>73900</v>
          </cell>
          <cell r="BE22">
            <v>313360</v>
          </cell>
          <cell r="BF22">
            <v>1599066</v>
          </cell>
          <cell r="BG22">
            <v>33768</v>
          </cell>
          <cell r="BH22">
            <v>2007367</v>
          </cell>
          <cell r="BL22">
            <v>2007367</v>
          </cell>
          <cell r="BN22">
            <v>0</v>
          </cell>
          <cell r="BP22">
            <v>0</v>
          </cell>
          <cell r="BQ22">
            <v>18130</v>
          </cell>
          <cell r="BW22">
            <v>2662</v>
          </cell>
          <cell r="BX22">
            <v>21756</v>
          </cell>
          <cell r="CA22">
            <v>51800</v>
          </cell>
          <cell r="CG22">
            <v>0</v>
          </cell>
          <cell r="CH22">
            <v>0</v>
          </cell>
          <cell r="CM22">
            <v>0</v>
          </cell>
          <cell r="EM22">
            <v>0</v>
          </cell>
          <cell r="EO22">
            <v>0</v>
          </cell>
          <cell r="EP22">
            <v>18130</v>
          </cell>
          <cell r="EV22">
            <v>2662</v>
          </cell>
          <cell r="EW22">
            <v>21756</v>
          </cell>
          <cell r="EX22">
            <v>66822</v>
          </cell>
          <cell r="EY22">
            <v>0</v>
          </cell>
          <cell r="EZ22">
            <v>51800</v>
          </cell>
          <cell r="FF22">
            <v>0</v>
          </cell>
          <cell r="FG22">
            <v>0</v>
          </cell>
          <cell r="FL22">
            <v>0</v>
          </cell>
        </row>
        <row r="23">
          <cell r="D23">
            <v>492</v>
          </cell>
          <cell r="E23">
            <v>492</v>
          </cell>
          <cell r="Z23">
            <v>4</v>
          </cell>
          <cell r="AA23">
            <v>3</v>
          </cell>
          <cell r="AB23">
            <v>102</v>
          </cell>
          <cell r="AC23">
            <v>77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L23">
            <v>414</v>
          </cell>
          <cell r="AN23">
            <v>102</v>
          </cell>
          <cell r="AP23">
            <v>102</v>
          </cell>
          <cell r="AR23">
            <v>414</v>
          </cell>
          <cell r="AT23">
            <v>0</v>
          </cell>
          <cell r="AU23">
            <v>0</v>
          </cell>
          <cell r="AV23">
            <v>0</v>
          </cell>
          <cell r="AW23" t="str">
            <v>0</v>
          </cell>
          <cell r="AY23">
            <v>0</v>
          </cell>
          <cell r="AZ23">
            <v>0</v>
          </cell>
          <cell r="BA23">
            <v>0</v>
          </cell>
          <cell r="BD23">
            <v>73900</v>
          </cell>
          <cell r="BE23">
            <v>297692</v>
          </cell>
          <cell r="BF23">
            <v>1518804</v>
          </cell>
          <cell r="BG23">
            <v>32136</v>
          </cell>
          <cell r="BH23">
            <v>1910420</v>
          </cell>
          <cell r="BL23">
            <v>1910420</v>
          </cell>
          <cell r="BN23">
            <v>0</v>
          </cell>
          <cell r="BP23">
            <v>0</v>
          </cell>
          <cell r="BQ23">
            <v>20790</v>
          </cell>
          <cell r="BW23">
            <v>2662</v>
          </cell>
          <cell r="BX23">
            <v>24948</v>
          </cell>
          <cell r="CA23">
            <v>41400</v>
          </cell>
          <cell r="CB23">
            <v>11424</v>
          </cell>
          <cell r="CC23">
            <v>83688</v>
          </cell>
          <cell r="CD23">
            <v>419220</v>
          </cell>
          <cell r="CE23">
            <v>8550</v>
          </cell>
          <cell r="CG23">
            <v>0</v>
          </cell>
          <cell r="CH23">
            <v>0</v>
          </cell>
          <cell r="CM23">
            <v>0</v>
          </cell>
          <cell r="DO23">
            <v>-20922</v>
          </cell>
          <cell r="DP23">
            <v>-102750</v>
          </cell>
          <cell r="DQ23">
            <v>-2102</v>
          </cell>
          <cell r="EM23">
            <v>0</v>
          </cell>
          <cell r="EO23">
            <v>0</v>
          </cell>
          <cell r="EP23">
            <v>19915</v>
          </cell>
          <cell r="EV23">
            <v>2662</v>
          </cell>
          <cell r="EW23">
            <v>23898</v>
          </cell>
          <cell r="EX23">
            <v>53406</v>
          </cell>
          <cell r="EY23">
            <v>5698</v>
          </cell>
          <cell r="EZ23">
            <v>41400</v>
          </cell>
          <cell r="FA23">
            <v>8624</v>
          </cell>
          <cell r="FB23">
            <v>62766</v>
          </cell>
          <cell r="FC23">
            <v>316470</v>
          </cell>
          <cell r="FD23">
            <v>6448</v>
          </cell>
          <cell r="FF23">
            <v>0</v>
          </cell>
          <cell r="FG23">
            <v>0</v>
          </cell>
          <cell r="FL23">
            <v>0</v>
          </cell>
        </row>
        <row r="24">
          <cell r="BK24">
            <v>16004.471</v>
          </cell>
          <cell r="BL24">
            <v>16004.471</v>
          </cell>
        </row>
      </sheetData>
      <sheetData sheetId="5">
        <row r="9">
          <cell r="L9">
            <v>73900</v>
          </cell>
          <cell r="M9">
            <v>24670</v>
          </cell>
          <cell r="N9">
            <v>4880</v>
          </cell>
        </row>
        <row r="11">
          <cell r="C11">
            <v>6</v>
          </cell>
          <cell r="D11">
            <v>5</v>
          </cell>
          <cell r="E11">
            <v>121</v>
          </cell>
          <cell r="F11">
            <v>103</v>
          </cell>
          <cell r="L11">
            <v>73900</v>
          </cell>
          <cell r="M11">
            <v>148020</v>
          </cell>
          <cell r="N11">
            <v>590480</v>
          </cell>
          <cell r="O11">
            <v>13811</v>
          </cell>
          <cell r="P11">
            <v>4235</v>
          </cell>
          <cell r="Q11">
            <v>7844</v>
          </cell>
          <cell r="R11">
            <v>10600</v>
          </cell>
          <cell r="AA11">
            <v>-24670</v>
          </cell>
          <cell r="AB11">
            <v>-87840</v>
          </cell>
          <cell r="AC11">
            <v>-1913</v>
          </cell>
          <cell r="AO11">
            <v>73900</v>
          </cell>
          <cell r="AP11">
            <v>123350</v>
          </cell>
          <cell r="AQ11">
            <v>502640</v>
          </cell>
          <cell r="AR11">
            <v>11898</v>
          </cell>
          <cell r="AS11">
            <v>3605</v>
          </cell>
          <cell r="AT11">
            <v>7622</v>
          </cell>
          <cell r="AU11">
            <v>10300</v>
          </cell>
          <cell r="AV11">
            <v>2662</v>
          </cell>
          <cell r="AW11">
            <v>4326</v>
          </cell>
        </row>
      </sheetData>
      <sheetData sheetId="6">
        <row r="9">
          <cell r="AJ9">
            <v>73900</v>
          </cell>
          <cell r="AK9">
            <v>20922</v>
          </cell>
          <cell r="AL9">
            <v>4673</v>
          </cell>
          <cell r="AM9">
            <v>4110</v>
          </cell>
          <cell r="AY9" t="str">
            <v>262</v>
          </cell>
        </row>
        <row r="11">
          <cell r="C11">
            <v>6</v>
          </cell>
          <cell r="D11">
            <v>6</v>
          </cell>
          <cell r="E11">
            <v>109</v>
          </cell>
          <cell r="F11">
            <v>109</v>
          </cell>
          <cell r="G11">
            <v>34</v>
          </cell>
          <cell r="I11">
            <v>4</v>
          </cell>
          <cell r="J11">
            <v>4</v>
          </cell>
          <cell r="K11">
            <v>86</v>
          </cell>
          <cell r="L11">
            <v>62</v>
          </cell>
          <cell r="M11">
            <v>32</v>
          </cell>
          <cell r="O11">
            <v>56</v>
          </cell>
          <cell r="P11">
            <v>56</v>
          </cell>
          <cell r="U11">
            <v>4</v>
          </cell>
          <cell r="V11">
            <v>3</v>
          </cell>
          <cell r="AC11">
            <v>195</v>
          </cell>
          <cell r="AE11">
            <v>15</v>
          </cell>
          <cell r="AF11">
            <v>14</v>
          </cell>
          <cell r="AG11">
            <v>1</v>
          </cell>
          <cell r="AJ11">
            <v>73900</v>
          </cell>
          <cell r="AK11">
            <v>209220</v>
          </cell>
          <cell r="AL11">
            <v>509357</v>
          </cell>
          <cell r="AM11">
            <v>353460</v>
          </cell>
          <cell r="AN11">
            <v>19481</v>
          </cell>
          <cell r="AP11">
            <v>6825</v>
          </cell>
          <cell r="AR11">
            <v>2662</v>
          </cell>
          <cell r="AS11">
            <v>8190</v>
          </cell>
          <cell r="AW11">
            <v>76</v>
          </cell>
          <cell r="AX11">
            <v>21840</v>
          </cell>
          <cell r="AY11">
            <v>34060</v>
          </cell>
          <cell r="BA11">
            <v>12990</v>
          </cell>
          <cell r="BB11">
            <v>96480</v>
          </cell>
          <cell r="BE11">
            <v>7870</v>
          </cell>
          <cell r="BK11">
            <v>-98640</v>
          </cell>
          <cell r="BL11">
            <v>-1677</v>
          </cell>
          <cell r="CF11">
            <v>73900</v>
          </cell>
          <cell r="CG11">
            <v>209220</v>
          </cell>
          <cell r="CH11">
            <v>509357</v>
          </cell>
          <cell r="CI11">
            <v>254820</v>
          </cell>
          <cell r="CJ11">
            <v>17804</v>
          </cell>
          <cell r="CL11">
            <v>5985</v>
          </cell>
          <cell r="CM11">
            <v>12654</v>
          </cell>
          <cell r="CN11">
            <v>2662</v>
          </cell>
          <cell r="CO11">
            <v>7182</v>
          </cell>
          <cell r="CS11">
            <v>57</v>
          </cell>
          <cell r="CT11">
            <v>19152</v>
          </cell>
          <cell r="CU11">
            <v>17292</v>
          </cell>
          <cell r="CW11">
            <v>12124</v>
          </cell>
          <cell r="CX11">
            <v>90048</v>
          </cell>
          <cell r="DA11">
            <v>7870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M35"/>
  <sheetViews>
    <sheetView tabSelected="1" topLeftCell="A4" zoomScaleNormal="100" workbookViewId="0">
      <selection activeCell="Q21" sqref="Q21"/>
    </sheetView>
  </sheetViews>
  <sheetFormatPr defaultRowHeight="15" x14ac:dyDescent="0.25"/>
  <cols>
    <col min="1" max="1" width="41.5703125" style="2" customWidth="1"/>
    <col min="2" max="3" width="8.5703125" style="2" customWidth="1"/>
    <col min="4" max="4" width="9.7109375" style="2" customWidth="1"/>
    <col min="5" max="5" width="10" style="2" customWidth="1"/>
    <col min="6" max="7" width="11.5703125" style="2" customWidth="1"/>
    <col min="8" max="8" width="10.5703125" style="2" customWidth="1"/>
    <col min="9" max="12" width="11.5703125" style="2" customWidth="1"/>
  </cols>
  <sheetData>
    <row r="1" spans="1:13" x14ac:dyDescent="0.25">
      <c r="J1" s="2" t="s">
        <v>96</v>
      </c>
      <c r="M1" s="2"/>
    </row>
    <row r="2" spans="1:13" x14ac:dyDescent="0.25">
      <c r="J2" s="2" t="s">
        <v>222</v>
      </c>
      <c r="M2" s="2"/>
    </row>
    <row r="3" spans="1:13" ht="19.5" x14ac:dyDescent="0.25">
      <c r="A3" s="333" t="s">
        <v>119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3" ht="19.5" x14ac:dyDescent="0.25">
      <c r="A4" s="107"/>
      <c r="B4" s="125"/>
      <c r="C4" s="125"/>
      <c r="D4" s="125"/>
      <c r="E4" s="125"/>
      <c r="F4" s="125"/>
      <c r="G4" s="107"/>
      <c r="H4" s="107"/>
      <c r="I4" s="107"/>
      <c r="J4" s="107"/>
      <c r="K4" s="107"/>
      <c r="L4" s="107"/>
    </row>
    <row r="5" spans="1:13" ht="15" customHeight="1" x14ac:dyDescent="0.25">
      <c r="A5" s="341" t="s">
        <v>2</v>
      </c>
      <c r="B5" s="335" t="s">
        <v>89</v>
      </c>
      <c r="C5" s="338" t="s">
        <v>90</v>
      </c>
      <c r="D5" s="338" t="s">
        <v>225</v>
      </c>
      <c r="E5" s="338" t="s">
        <v>226</v>
      </c>
      <c r="F5" s="338" t="s">
        <v>56</v>
      </c>
      <c r="G5" s="344" t="s">
        <v>91</v>
      </c>
      <c r="H5" s="334" t="s">
        <v>218</v>
      </c>
      <c r="I5" s="334" t="s">
        <v>219</v>
      </c>
      <c r="J5" s="334" t="s">
        <v>92</v>
      </c>
      <c r="K5" s="334" t="s">
        <v>220</v>
      </c>
      <c r="L5" s="334" t="s">
        <v>85</v>
      </c>
    </row>
    <row r="6" spans="1:13" ht="20.25" customHeight="1" x14ac:dyDescent="0.25">
      <c r="A6" s="342"/>
      <c r="B6" s="336"/>
      <c r="C6" s="339"/>
      <c r="D6" s="339"/>
      <c r="E6" s="339"/>
      <c r="F6" s="339"/>
      <c r="G6" s="344"/>
      <c r="H6" s="334"/>
      <c r="I6" s="334"/>
      <c r="J6" s="334"/>
      <c r="K6" s="334"/>
      <c r="L6" s="334"/>
    </row>
    <row r="7" spans="1:13" ht="40.5" customHeight="1" x14ac:dyDescent="0.25">
      <c r="A7" s="343"/>
      <c r="B7" s="337"/>
      <c r="C7" s="340"/>
      <c r="D7" s="340"/>
      <c r="E7" s="340"/>
      <c r="F7" s="340"/>
      <c r="G7" s="344"/>
      <c r="H7" s="334"/>
      <c r="I7" s="334"/>
      <c r="J7" s="334"/>
      <c r="K7" s="334"/>
      <c r="L7" s="334"/>
    </row>
    <row r="8" spans="1:13" x14ac:dyDescent="0.25">
      <c r="A8" s="108" t="s">
        <v>72</v>
      </c>
      <c r="B8" s="116">
        <f>'[1]311_338'!T10</f>
        <v>46300</v>
      </c>
      <c r="C8" s="116">
        <f>'[1]311_338'!U10</f>
        <v>9036</v>
      </c>
      <c r="D8" s="116">
        <f>'[1]311_338'!V10</f>
        <v>4245</v>
      </c>
      <c r="E8" s="116">
        <f>'[1]311_338'!W10</f>
        <v>4566</v>
      </c>
      <c r="F8" s="252">
        <v>1.7000000000000001E-2</v>
      </c>
      <c r="G8" s="254">
        <f>'[1]311_338'!Y10</f>
        <v>0.98319999999999996</v>
      </c>
      <c r="H8" s="253">
        <f>'[1]311_338'!Z10</f>
        <v>5.4000000000000003E-3</v>
      </c>
      <c r="I8" s="253">
        <f>'[1]311_338'!AA10</f>
        <v>4.1999999999999997E-3</v>
      </c>
      <c r="J8" s="253">
        <f>'[1]311_338'!AB10</f>
        <v>4.1999999999999997E-3</v>
      </c>
      <c r="K8" s="253">
        <f>'[1]311_338'!AC10</f>
        <v>3.0000000000000001E-3</v>
      </c>
      <c r="L8" s="254">
        <f>'[1]311_338'!AD10</f>
        <v>0.99999999999999989</v>
      </c>
    </row>
    <row r="9" spans="1:13" x14ac:dyDescent="0.25">
      <c r="A9" s="114" t="s">
        <v>95</v>
      </c>
      <c r="B9" s="117"/>
      <c r="C9" s="118"/>
      <c r="D9" s="118"/>
      <c r="E9" s="118"/>
      <c r="F9" s="119"/>
      <c r="G9" s="120"/>
      <c r="H9" s="121"/>
      <c r="I9" s="122"/>
      <c r="J9" s="122"/>
      <c r="K9" s="122"/>
      <c r="L9" s="127" t="s">
        <v>86</v>
      </c>
    </row>
    <row r="10" spans="1:13" x14ac:dyDescent="0.25">
      <c r="A10" s="33" t="s">
        <v>31</v>
      </c>
      <c r="B10" s="123">
        <f>'[1]311_338'!T12</f>
        <v>46300</v>
      </c>
      <c r="C10" s="123">
        <f>'[1]311_338'!U12</f>
        <v>54216</v>
      </c>
      <c r="D10" s="123">
        <f>'[1]311_338'!V12</f>
        <v>169800</v>
      </c>
      <c r="E10" s="123">
        <f>'[1]311_338'!W12</f>
        <v>392676</v>
      </c>
      <c r="F10" s="123">
        <f>'[1]311_338'!X12</f>
        <v>11271</v>
      </c>
      <c r="G10" s="123">
        <f>'[1]311_338'!Y12</f>
        <v>662935</v>
      </c>
      <c r="H10" s="123">
        <f>'[1]311_338'!Z12</f>
        <v>0</v>
      </c>
      <c r="I10" s="123">
        <f>'[1]311_338'!AA12</f>
        <v>0</v>
      </c>
      <c r="J10" s="123">
        <f>'[1]311_338'!AB12</f>
        <v>0</v>
      </c>
      <c r="K10" s="123">
        <f>'[1]311_338'!AC12</f>
        <v>0</v>
      </c>
      <c r="L10" s="123">
        <f>'[1]311_338'!AD12</f>
        <v>662935</v>
      </c>
    </row>
    <row r="11" spans="1:13" x14ac:dyDescent="0.25">
      <c r="A11" s="33" t="s">
        <v>32</v>
      </c>
      <c r="B11" s="123">
        <f>'[1]311_338'!T13</f>
        <v>46300</v>
      </c>
      <c r="C11" s="123">
        <f>'[1]311_338'!U13</f>
        <v>45180</v>
      </c>
      <c r="D11" s="123">
        <f>'[1]311_338'!V13</f>
        <v>144330</v>
      </c>
      <c r="E11" s="123">
        <f>'[1]311_338'!W13</f>
        <v>401808</v>
      </c>
      <c r="F11" s="123">
        <f>'[1]311_338'!X13</f>
        <v>10840</v>
      </c>
      <c r="G11" s="123">
        <f>'[1]311_338'!Y13</f>
        <v>637564</v>
      </c>
      <c r="H11" s="123">
        <f>'[1]311_338'!Z13</f>
        <v>0</v>
      </c>
      <c r="I11" s="123">
        <f>'[1]311_338'!AA13</f>
        <v>0</v>
      </c>
      <c r="J11" s="123">
        <f>'[1]311_338'!AB13</f>
        <v>0</v>
      </c>
      <c r="K11" s="123">
        <f>'[1]311_338'!AC13</f>
        <v>0</v>
      </c>
      <c r="L11" s="123">
        <f>'[1]311_338'!AD13</f>
        <v>637564</v>
      </c>
    </row>
    <row r="12" spans="1:13" x14ac:dyDescent="0.25">
      <c r="A12" s="33" t="s">
        <v>33</v>
      </c>
      <c r="B12" s="123">
        <f>'[1]311_338'!T14</f>
        <v>46300</v>
      </c>
      <c r="C12" s="123">
        <f>'[1]311_338'!U14</f>
        <v>54216</v>
      </c>
      <c r="D12" s="123">
        <f>'[1]311_338'!V14</f>
        <v>229230</v>
      </c>
      <c r="E12" s="123">
        <f>'[1]311_338'!W14</f>
        <v>438336</v>
      </c>
      <c r="F12" s="123">
        <f>'[1]311_338'!X14</f>
        <v>13057</v>
      </c>
      <c r="G12" s="123">
        <f>'[1]311_338'!Y14</f>
        <v>768016</v>
      </c>
      <c r="H12" s="123">
        <f>'[1]311_338'!Z14</f>
        <v>0</v>
      </c>
      <c r="I12" s="123">
        <f>'[1]311_338'!AA14</f>
        <v>0</v>
      </c>
      <c r="J12" s="123">
        <f>'[1]311_338'!AB14</f>
        <v>0</v>
      </c>
      <c r="K12" s="123">
        <f>'[1]311_338'!AC14</f>
        <v>0</v>
      </c>
      <c r="L12" s="123">
        <f>'[1]311_338'!AD14</f>
        <v>768016</v>
      </c>
    </row>
    <row r="13" spans="1:13" x14ac:dyDescent="0.25">
      <c r="A13" s="33" t="s">
        <v>34</v>
      </c>
      <c r="B13" s="123">
        <f>'[1]311_338'!T15</f>
        <v>46300</v>
      </c>
      <c r="C13" s="123">
        <f>'[1]311_338'!U15</f>
        <v>36144</v>
      </c>
      <c r="D13" s="123">
        <f>'[1]311_338'!V15</f>
        <v>148575</v>
      </c>
      <c r="E13" s="123">
        <f>'[1]311_338'!W15</f>
        <v>342450</v>
      </c>
      <c r="F13" s="123">
        <f>'[1]311_338'!X15</f>
        <v>9749</v>
      </c>
      <c r="G13" s="123">
        <f>'[1]311_338'!Y15</f>
        <v>573420</v>
      </c>
      <c r="H13" s="123">
        <f>'[1]311_338'!Z15</f>
        <v>0</v>
      </c>
      <c r="I13" s="123">
        <f>'[1]311_338'!AA15</f>
        <v>0</v>
      </c>
      <c r="J13" s="123">
        <f>'[1]311_338'!AB15</f>
        <v>0</v>
      </c>
      <c r="K13" s="123">
        <f>'[1]311_338'!AC15</f>
        <v>0</v>
      </c>
      <c r="L13" s="123">
        <f>'[1]311_338'!AD15</f>
        <v>573420</v>
      </c>
    </row>
    <row r="14" spans="1:13" x14ac:dyDescent="0.25">
      <c r="A14" s="33" t="s">
        <v>35</v>
      </c>
      <c r="B14" s="123">
        <f>'[1]311_338'!T16</f>
        <v>46300</v>
      </c>
      <c r="C14" s="123">
        <f>'[1]311_338'!U16</f>
        <v>45180</v>
      </c>
      <c r="D14" s="123">
        <f>'[1]311_338'!V16</f>
        <v>131595</v>
      </c>
      <c r="E14" s="123">
        <f>'[1]311_338'!W16</f>
        <v>369846</v>
      </c>
      <c r="F14" s="123">
        <f>'[1]311_338'!X16</f>
        <v>10080</v>
      </c>
      <c r="G14" s="123">
        <f>'[1]311_338'!Y16</f>
        <v>592871</v>
      </c>
      <c r="H14" s="123">
        <f>'[1]311_338'!Z16</f>
        <v>0</v>
      </c>
      <c r="I14" s="123">
        <f>'[1]311_338'!AA16</f>
        <v>35098</v>
      </c>
      <c r="J14" s="123">
        <f>'[1]311_338'!AB16</f>
        <v>0</v>
      </c>
      <c r="K14" s="123">
        <f>'[1]311_338'!AC16</f>
        <v>0</v>
      </c>
      <c r="L14" s="123">
        <f>'[1]311_338'!AD16</f>
        <v>627969</v>
      </c>
    </row>
    <row r="15" spans="1:13" x14ac:dyDescent="0.25">
      <c r="A15" s="33" t="s">
        <v>36</v>
      </c>
      <c r="B15" s="123">
        <f>'[1]311_338'!T17</f>
        <v>46300</v>
      </c>
      <c r="C15" s="123">
        <f>'[1]311_338'!U17</f>
        <v>36144</v>
      </c>
      <c r="D15" s="123">
        <f>'[1]311_338'!V17</f>
        <v>131595</v>
      </c>
      <c r="E15" s="123">
        <f>'[1]311_338'!W17</f>
        <v>324186</v>
      </c>
      <c r="F15" s="123">
        <f>'[1]311_338'!X17</f>
        <v>9150</v>
      </c>
      <c r="G15" s="123">
        <f>'[1]311_338'!Y17</f>
        <v>538179</v>
      </c>
      <c r="H15" s="123">
        <f>'[1]311_338'!Z17</f>
        <v>0</v>
      </c>
      <c r="I15" s="123">
        <f>'[1]311_338'!AA17</f>
        <v>0</v>
      </c>
      <c r="J15" s="123">
        <f>'[1]311_338'!AB17</f>
        <v>0</v>
      </c>
      <c r="K15" s="123">
        <f>'[1]311_338'!AC17</f>
        <v>0</v>
      </c>
      <c r="L15" s="123">
        <f>'[1]311_338'!AD17</f>
        <v>538179</v>
      </c>
    </row>
    <row r="16" spans="1:13" x14ac:dyDescent="0.25">
      <c r="A16" s="33" t="s">
        <v>37</v>
      </c>
      <c r="B16" s="123">
        <f>'[1]311_338'!T18</f>
        <v>46300</v>
      </c>
      <c r="C16" s="123">
        <f>'[1]311_338'!U18</f>
        <v>27108</v>
      </c>
      <c r="D16" s="123">
        <f>'[1]311_338'!V18</f>
        <v>72165</v>
      </c>
      <c r="E16" s="123">
        <f>'[1]311_338'!W18</f>
        <v>219168</v>
      </c>
      <c r="F16" s="123">
        <f>'[1]311_338'!X18</f>
        <v>6201</v>
      </c>
      <c r="G16" s="123">
        <f>'[1]311_338'!Y18</f>
        <v>364710</v>
      </c>
      <c r="H16" s="123">
        <f>'[1]311_338'!Z18</f>
        <v>0</v>
      </c>
      <c r="I16" s="123">
        <f>'[1]311_338'!AA18</f>
        <v>0</v>
      </c>
      <c r="J16" s="123">
        <f>'[1]311_338'!AB18</f>
        <v>0</v>
      </c>
      <c r="K16" s="123">
        <f>'[1]311_338'!AC18</f>
        <v>25071</v>
      </c>
      <c r="L16" s="123">
        <f>'[1]311_338'!AD18</f>
        <v>389783</v>
      </c>
    </row>
    <row r="17" spans="1:12" x14ac:dyDescent="0.25">
      <c r="A17" s="33" t="s">
        <v>38</v>
      </c>
      <c r="B17" s="123">
        <f>'[1]311_338'!T19</f>
        <v>46300</v>
      </c>
      <c r="C17" s="123">
        <f>'[1]311_338'!U19</f>
        <v>36144</v>
      </c>
      <c r="D17" s="123">
        <f>'[1]311_338'!V19</f>
        <v>118860</v>
      </c>
      <c r="E17" s="123">
        <f>'[1]311_338'!W19</f>
        <v>360714</v>
      </c>
      <c r="F17" s="123">
        <f>'[1]311_338'!X19</f>
        <v>9554</v>
      </c>
      <c r="G17" s="123">
        <f>'[1]311_338'!Y19</f>
        <v>561970</v>
      </c>
      <c r="H17" s="123">
        <f>'[1]311_338'!Z19</f>
        <v>0</v>
      </c>
      <c r="I17" s="123">
        <f>'[1]311_338'!AA19</f>
        <v>0</v>
      </c>
      <c r="J17" s="123">
        <f>'[1]311_338'!AB19</f>
        <v>0</v>
      </c>
      <c r="K17" s="123">
        <f>'[1]311_338'!AC19</f>
        <v>0</v>
      </c>
      <c r="L17" s="123">
        <f>'[1]311_338'!AD19</f>
        <v>561970</v>
      </c>
    </row>
    <row r="18" spans="1:12" x14ac:dyDescent="0.25">
      <c r="A18" s="33" t="s">
        <v>39</v>
      </c>
      <c r="B18" s="123">
        <f>'[1]311_338'!T20</f>
        <v>46300</v>
      </c>
      <c r="C18" s="123">
        <f>'[1]311_338'!U20</f>
        <v>63252</v>
      </c>
      <c r="D18" s="123">
        <f>'[1]311_338'!V20</f>
        <v>212250</v>
      </c>
      <c r="E18" s="123">
        <f>'[1]311_338'!W20</f>
        <v>566184</v>
      </c>
      <c r="F18" s="123">
        <f>'[1]311_338'!X20</f>
        <v>15096</v>
      </c>
      <c r="G18" s="123">
        <f>'[1]311_338'!Y20</f>
        <v>887910</v>
      </c>
      <c r="H18" s="123">
        <f>'[1]311_338'!Z20</f>
        <v>0</v>
      </c>
      <c r="I18" s="123">
        <f>'[1]311_338'!AA20</f>
        <v>0</v>
      </c>
      <c r="J18" s="123">
        <f>'[1]311_338'!AB20</f>
        <v>0</v>
      </c>
      <c r="K18" s="123">
        <f>'[1]311_338'!AC20</f>
        <v>0</v>
      </c>
      <c r="L18" s="123">
        <f>'[1]311_338'!AD20</f>
        <v>887910</v>
      </c>
    </row>
    <row r="19" spans="1:12" x14ac:dyDescent="0.25">
      <c r="A19" s="33" t="s">
        <v>40</v>
      </c>
      <c r="B19" s="123">
        <f>'[1]311_338'!T21</f>
        <v>46300</v>
      </c>
      <c r="C19" s="123">
        <f>'[1]311_338'!U21</f>
        <v>54216</v>
      </c>
      <c r="D19" s="123">
        <f>'[1]311_338'!V21</f>
        <v>178290</v>
      </c>
      <c r="E19" s="123">
        <f>'[1]311_338'!W21</f>
        <v>388110</v>
      </c>
      <c r="F19" s="123">
        <f>'[1]311_338'!X21</f>
        <v>11338</v>
      </c>
      <c r="G19" s="123">
        <f>'[1]311_338'!Y21</f>
        <v>666859</v>
      </c>
      <c r="H19" s="123">
        <f>'[1]311_338'!Z21</f>
        <v>0</v>
      </c>
      <c r="I19" s="123">
        <f>'[1]311_338'!AA21</f>
        <v>0</v>
      </c>
      <c r="J19" s="123">
        <f>'[1]311_338'!AB21</f>
        <v>35098</v>
      </c>
      <c r="K19" s="123">
        <f>'[1]311_338'!AC21</f>
        <v>0</v>
      </c>
      <c r="L19" s="123">
        <f>'[1]311_338'!AD21</f>
        <v>701957</v>
      </c>
    </row>
    <row r="20" spans="1:12" x14ac:dyDescent="0.25">
      <c r="A20" s="33" t="s">
        <v>41</v>
      </c>
      <c r="B20" s="123">
        <f>'[1]311_338'!T22</f>
        <v>46300</v>
      </c>
      <c r="C20" s="123">
        <f>'[1]311_338'!U22</f>
        <v>27108</v>
      </c>
      <c r="D20" s="123">
        <f>'[1]311_338'!V22</f>
        <v>72165</v>
      </c>
      <c r="E20" s="123">
        <f>'[1]311_338'!W22</f>
        <v>205470</v>
      </c>
      <c r="F20" s="123">
        <f>'[1]311_338'!X22</f>
        <v>5968</v>
      </c>
      <c r="G20" s="123">
        <f>'[1]311_338'!Y22</f>
        <v>351013</v>
      </c>
      <c r="H20" s="123">
        <f>'[1]311_338'!Z22</f>
        <v>45127</v>
      </c>
      <c r="I20" s="123">
        <f>'[1]311_338'!AA22</f>
        <v>0</v>
      </c>
      <c r="J20" s="123">
        <f>'[1]311_338'!AB22</f>
        <v>0</v>
      </c>
      <c r="K20" s="123">
        <f>'[1]311_338'!AC22</f>
        <v>0</v>
      </c>
      <c r="L20" s="123">
        <f>'[1]311_338'!AD22</f>
        <v>396140</v>
      </c>
    </row>
    <row r="21" spans="1:12" ht="15.75" thickBot="1" x14ac:dyDescent="0.3">
      <c r="A21" s="109" t="s">
        <v>42</v>
      </c>
      <c r="B21" s="310">
        <f>'[1]311_338'!T23</f>
        <v>46300</v>
      </c>
      <c r="C21" s="311">
        <f>'[1]311_338'!U23</f>
        <v>27108</v>
      </c>
      <c r="D21" s="311">
        <f>'[1]311_338'!V23</f>
        <v>80655</v>
      </c>
      <c r="E21" s="311">
        <f>'[1]311_338'!W23</f>
        <v>283092</v>
      </c>
      <c r="F21" s="311">
        <f>'[1]311_338'!X23</f>
        <v>7432</v>
      </c>
      <c r="G21" s="311">
        <f>'[1]311_338'!Y23</f>
        <v>437118</v>
      </c>
      <c r="H21" s="311">
        <f>'[1]311_338'!Z23</f>
        <v>0</v>
      </c>
      <c r="I21" s="311">
        <f>'[1]311_338'!AA23</f>
        <v>0</v>
      </c>
      <c r="J21" s="311">
        <f>'[1]311_338'!AB23</f>
        <v>0</v>
      </c>
      <c r="K21" s="311">
        <f>'[1]311_338'!AC23</f>
        <v>0</v>
      </c>
      <c r="L21" s="311">
        <f>'[1]311_338'!AD23</f>
        <v>437118</v>
      </c>
    </row>
    <row r="22" spans="1:12" x14ac:dyDescent="0.25">
      <c r="A22" s="110" t="s">
        <v>43</v>
      </c>
      <c r="B22" s="309">
        <f>'[1]311_338'!T24</f>
        <v>46300</v>
      </c>
      <c r="C22" s="309">
        <f>'[1]311_338'!U24</f>
        <v>9036</v>
      </c>
      <c r="D22" s="309">
        <f>'[1]311_338'!V24</f>
        <v>8490</v>
      </c>
      <c r="E22" s="309">
        <f>'[1]311_338'!W24</f>
        <v>31962</v>
      </c>
      <c r="F22" s="309">
        <f>'[1]311_338'!X24</f>
        <v>1628</v>
      </c>
      <c r="G22" s="309">
        <f>'[1]311_338'!Y24</f>
        <v>95779</v>
      </c>
      <c r="H22" s="309">
        <f>'[1]311_338'!Z24</f>
        <v>0</v>
      </c>
      <c r="I22" s="309">
        <f>'[1]311_338'!AA24</f>
        <v>0</v>
      </c>
      <c r="J22" s="309">
        <f>'[1]311_338'!AB24</f>
        <v>0</v>
      </c>
      <c r="K22" s="309">
        <f>'[1]311_338'!AC24</f>
        <v>0</v>
      </c>
      <c r="L22" s="309">
        <f>'[1]311_338'!AD24</f>
        <v>95779</v>
      </c>
    </row>
    <row r="23" spans="1:12" x14ac:dyDescent="0.25">
      <c r="A23" s="111" t="s">
        <v>44</v>
      </c>
      <c r="B23" s="308">
        <f>'[1]311_338'!T25</f>
        <v>46300</v>
      </c>
      <c r="C23" s="308">
        <f>'[1]311_338'!U25</f>
        <v>18072</v>
      </c>
      <c r="D23" s="308">
        <f>'[1]311_338'!V25</f>
        <v>46695</v>
      </c>
      <c r="E23" s="308">
        <f>'[1]311_338'!W25</f>
        <v>109584</v>
      </c>
      <c r="F23" s="308">
        <f>'[1]311_338'!X25</f>
        <v>3751</v>
      </c>
      <c r="G23" s="308">
        <f>'[1]311_338'!Y25</f>
        <v>220632</v>
      </c>
      <c r="H23" s="308">
        <f>'[1]311_338'!Z25</f>
        <v>0</v>
      </c>
      <c r="I23" s="308">
        <f>'[1]311_338'!AA25</f>
        <v>0</v>
      </c>
      <c r="J23" s="308">
        <f>'[1]311_338'!AB25</f>
        <v>0</v>
      </c>
      <c r="K23" s="308">
        <f>'[1]311_338'!AC25</f>
        <v>0</v>
      </c>
      <c r="L23" s="308">
        <f>'[1]311_338'!AD25</f>
        <v>220632</v>
      </c>
    </row>
    <row r="24" spans="1:12" x14ac:dyDescent="0.25">
      <c r="A24" s="111" t="s">
        <v>45</v>
      </c>
      <c r="B24" s="308">
        <f>'[1]311_338'!T26</f>
        <v>46300</v>
      </c>
      <c r="C24" s="308">
        <f>'[1]311_338'!U26</f>
        <v>9036</v>
      </c>
      <c r="D24" s="308">
        <f>'[1]311_338'!V26</f>
        <v>25470</v>
      </c>
      <c r="E24" s="308">
        <f>'[1]311_338'!W26</f>
        <v>36528</v>
      </c>
      <c r="F24" s="308">
        <f>'[1]311_338'!X26</f>
        <v>1995</v>
      </c>
      <c r="G24" s="308">
        <f>'[1]311_338'!Y26</f>
        <v>117324</v>
      </c>
      <c r="H24" s="308">
        <f>'[1]311_338'!Z26</f>
        <v>0</v>
      </c>
      <c r="I24" s="308">
        <f>'[1]311_338'!AA26</f>
        <v>0</v>
      </c>
      <c r="J24" s="308">
        <f>'[1]311_338'!AB26</f>
        <v>0</v>
      </c>
      <c r="K24" s="308">
        <f>'[1]311_338'!AC26</f>
        <v>0</v>
      </c>
      <c r="L24" s="308">
        <f>'[1]311_338'!AD26</f>
        <v>117324</v>
      </c>
    </row>
    <row r="25" spans="1:12" x14ac:dyDescent="0.25">
      <c r="A25" s="111" t="s">
        <v>46</v>
      </c>
      <c r="B25" s="308">
        <f>'[1]311_338'!T27</f>
        <v>46300</v>
      </c>
      <c r="C25" s="308">
        <f>'[1]311_338'!U27</f>
        <v>9036</v>
      </c>
      <c r="D25" s="308">
        <f>'[1]311_338'!V27</f>
        <v>29715</v>
      </c>
      <c r="E25" s="308">
        <f>'[1]311_338'!W27</f>
        <v>54792</v>
      </c>
      <c r="F25" s="308">
        <f>'[1]311_338'!X27</f>
        <v>2377</v>
      </c>
      <c r="G25" s="308">
        <f>'[1]311_338'!Y27</f>
        <v>139831</v>
      </c>
      <c r="H25" s="308">
        <f>'[1]311_338'!Z27</f>
        <v>0</v>
      </c>
      <c r="I25" s="308">
        <f>'[1]311_338'!AA27</f>
        <v>0</v>
      </c>
      <c r="J25" s="308">
        <f>'[1]311_338'!AB27</f>
        <v>0</v>
      </c>
      <c r="K25" s="308">
        <f>'[1]311_338'!AC27</f>
        <v>0</v>
      </c>
      <c r="L25" s="308">
        <f>'[1]311_338'!AD27</f>
        <v>139831</v>
      </c>
    </row>
    <row r="26" spans="1:12" x14ac:dyDescent="0.25">
      <c r="A26" s="111" t="s">
        <v>47</v>
      </c>
      <c r="B26" s="308">
        <f>'[1]311_338'!T28</f>
        <v>46300</v>
      </c>
      <c r="C26" s="308">
        <f>'[1]311_338'!U28</f>
        <v>9036</v>
      </c>
      <c r="D26" s="308">
        <f>'[1]311_338'!V28</f>
        <v>12735</v>
      </c>
      <c r="E26" s="308">
        <f>'[1]311_338'!W28</f>
        <v>63924</v>
      </c>
      <c r="F26" s="308">
        <f>'[1]311_338'!X28</f>
        <v>2244</v>
      </c>
      <c r="G26" s="308">
        <f>'[1]311_338'!Y28</f>
        <v>131984</v>
      </c>
      <c r="H26" s="308">
        <f>'[1]311_338'!Z28</f>
        <v>0</v>
      </c>
      <c r="I26" s="308">
        <f>'[1]311_338'!AA28</f>
        <v>0</v>
      </c>
      <c r="J26" s="308">
        <f>'[1]311_338'!AB28</f>
        <v>0</v>
      </c>
      <c r="K26" s="308">
        <f>'[1]311_338'!AC28</f>
        <v>0</v>
      </c>
      <c r="L26" s="308">
        <f>'[1]311_338'!AD28</f>
        <v>131984</v>
      </c>
    </row>
    <row r="27" spans="1:12" x14ac:dyDescent="0.25">
      <c r="A27" s="111" t="s">
        <v>48</v>
      </c>
      <c r="B27" s="308">
        <f>'[1]311_338'!T29</f>
        <v>46300</v>
      </c>
      <c r="C27" s="308">
        <f>'[1]311_338'!U29</f>
        <v>9036</v>
      </c>
      <c r="D27" s="308">
        <f>'[1]311_338'!V29</f>
        <v>12735</v>
      </c>
      <c r="E27" s="308">
        <f>'[1]311_338'!W29</f>
        <v>63924</v>
      </c>
      <c r="F27" s="308">
        <f>'[1]311_338'!X29</f>
        <v>2244</v>
      </c>
      <c r="G27" s="308">
        <f>'[1]311_338'!Y29</f>
        <v>131984</v>
      </c>
      <c r="H27" s="308">
        <f>'[1]311_338'!Z29</f>
        <v>0</v>
      </c>
      <c r="I27" s="308">
        <f>'[1]311_338'!AA29</f>
        <v>0</v>
      </c>
      <c r="J27" s="308">
        <f>'[1]311_338'!AB29</f>
        <v>0</v>
      </c>
      <c r="K27" s="308">
        <f>'[1]311_338'!AC29</f>
        <v>0</v>
      </c>
      <c r="L27" s="308">
        <f>'[1]311_338'!AD29</f>
        <v>131984</v>
      </c>
    </row>
    <row r="28" spans="1:12" x14ac:dyDescent="0.25">
      <c r="A28" s="111" t="s">
        <v>49</v>
      </c>
      <c r="B28" s="308">
        <f>'[1]311_338'!T30</f>
        <v>46300</v>
      </c>
      <c r="C28" s="308">
        <f>'[1]311_338'!U30</f>
        <v>9036</v>
      </c>
      <c r="D28" s="308">
        <f>'[1]311_338'!V30</f>
        <v>16980</v>
      </c>
      <c r="E28" s="308">
        <f>'[1]311_338'!W30</f>
        <v>95886</v>
      </c>
      <c r="F28" s="308">
        <f>'[1]311_338'!X30</f>
        <v>2859</v>
      </c>
      <c r="G28" s="308">
        <f>'[1]311_338'!Y30</f>
        <v>168187</v>
      </c>
      <c r="H28" s="308">
        <f>'[1]311_338'!Z30</f>
        <v>0</v>
      </c>
      <c r="I28" s="308">
        <f>'[1]311_338'!AA30</f>
        <v>0</v>
      </c>
      <c r="J28" s="308">
        <f>'[1]311_338'!AB30</f>
        <v>0</v>
      </c>
      <c r="K28" s="308">
        <f>'[1]311_338'!AC30</f>
        <v>0</v>
      </c>
      <c r="L28" s="308">
        <f>'[1]311_338'!AD30</f>
        <v>168187</v>
      </c>
    </row>
    <row r="29" spans="1:12" ht="15.75" thickBot="1" x14ac:dyDescent="0.3">
      <c r="A29" s="112" t="s">
        <v>50</v>
      </c>
      <c r="B29" s="313">
        <f>'[1]311_338'!T31</f>
        <v>46300</v>
      </c>
      <c r="C29" s="314">
        <f>'[1]311_338'!U31</f>
        <v>9036</v>
      </c>
      <c r="D29" s="314">
        <f>'[1]311_338'!V31</f>
        <v>16980</v>
      </c>
      <c r="E29" s="314">
        <f>'[1]311_338'!W31</f>
        <v>95886</v>
      </c>
      <c r="F29" s="314">
        <f>'[1]311_338'!X31</f>
        <v>2859</v>
      </c>
      <c r="G29" s="314">
        <f>'[1]311_338'!Y31</f>
        <v>168187</v>
      </c>
      <c r="H29" s="314">
        <f>'[1]311_338'!Z31</f>
        <v>0</v>
      </c>
      <c r="I29" s="314">
        <f>'[1]311_338'!AA31</f>
        <v>0</v>
      </c>
      <c r="J29" s="314">
        <f>'[1]311_338'!AB31</f>
        <v>0</v>
      </c>
      <c r="K29" s="314">
        <f>'[1]311_338'!AC31</f>
        <v>0</v>
      </c>
      <c r="L29" s="314">
        <f>'[1]311_338'!AD31</f>
        <v>168187</v>
      </c>
    </row>
    <row r="30" spans="1:12" x14ac:dyDescent="0.25">
      <c r="A30" s="40" t="s">
        <v>11</v>
      </c>
      <c r="B30" s="312">
        <f>'[1]311_338'!T32</f>
        <v>0</v>
      </c>
      <c r="C30" s="312">
        <f>'[1]311_338'!U32</f>
        <v>9036</v>
      </c>
      <c r="D30" s="312">
        <f>'[1]311_338'!V32</f>
        <v>0</v>
      </c>
      <c r="E30" s="312">
        <f>'[1]311_338'!W32</f>
        <v>45660</v>
      </c>
      <c r="F30" s="312">
        <f>'[1]311_338'!X32</f>
        <v>930</v>
      </c>
      <c r="G30" s="312">
        <f>'[1]311_338'!Y32</f>
        <v>0</v>
      </c>
      <c r="H30" s="312">
        <f>'[1]311_338'!Z32</f>
        <v>0</v>
      </c>
      <c r="I30" s="312">
        <f>'[1]311_338'!AA32</f>
        <v>0</v>
      </c>
      <c r="J30" s="312">
        <f>'[1]311_338'!AB32</f>
        <v>0</v>
      </c>
      <c r="K30" s="312">
        <f>'[1]311_338'!AC32</f>
        <v>0</v>
      </c>
      <c r="L30" s="312">
        <f>'[1]311_338'!AD32</f>
        <v>55626</v>
      </c>
    </row>
    <row r="31" spans="1:12" x14ac:dyDescent="0.25">
      <c r="A31" s="40" t="s">
        <v>87</v>
      </c>
      <c r="B31" s="123">
        <f>'[1]311_338'!T33</f>
        <v>0</v>
      </c>
      <c r="C31" s="123">
        <f>'[1]311_338'!U33</f>
        <v>0</v>
      </c>
      <c r="D31" s="123">
        <f>'[1]311_338'!V33</f>
        <v>0</v>
      </c>
      <c r="E31" s="123">
        <f>'[1]311_338'!W33</f>
        <v>0</v>
      </c>
      <c r="F31" s="123">
        <f>'[1]311_338'!X33</f>
        <v>0</v>
      </c>
      <c r="G31" s="123">
        <f>'[1]311_338'!Y33</f>
        <v>0</v>
      </c>
      <c r="H31" s="123">
        <f>'[1]311_338'!Z33</f>
        <v>0</v>
      </c>
      <c r="I31" s="123">
        <f>'[1]311_338'!AA33</f>
        <v>0</v>
      </c>
      <c r="J31" s="123">
        <f>'[1]311_338'!AB33</f>
        <v>0</v>
      </c>
      <c r="K31" s="123">
        <f>'[1]311_338'!AC33</f>
        <v>0</v>
      </c>
      <c r="L31" s="123">
        <f>'[1]311_338'!AD33</f>
        <v>0</v>
      </c>
    </row>
    <row r="32" spans="1:12" ht="39" x14ac:dyDescent="0.25">
      <c r="A32" s="113" t="s">
        <v>178</v>
      </c>
      <c r="B32" s="123">
        <f>'[1]311_338'!T34</f>
        <v>0</v>
      </c>
      <c r="C32" s="123">
        <f>'[1]311_338'!U34</f>
        <v>0</v>
      </c>
      <c r="D32" s="123">
        <f>'[1]311_338'!V34</f>
        <v>0</v>
      </c>
      <c r="E32" s="123">
        <v>56004</v>
      </c>
      <c r="F32" s="123">
        <v>952</v>
      </c>
      <c r="G32" s="123">
        <f>'[1]311_338'!Y34</f>
        <v>0</v>
      </c>
      <c r="H32" s="123">
        <f>'[1]311_338'!Z34</f>
        <v>0</v>
      </c>
      <c r="I32" s="123">
        <f>'[1]311_338'!AA34</f>
        <v>0</v>
      </c>
      <c r="J32" s="123">
        <f>'[1]311_338'!AB34</f>
        <v>0</v>
      </c>
      <c r="K32" s="123">
        <f>'[1]311_338'!AC34</f>
        <v>0</v>
      </c>
      <c r="L32" s="123">
        <v>56956</v>
      </c>
    </row>
    <row r="33" spans="1:12" x14ac:dyDescent="0.25">
      <c r="A33" s="35" t="s">
        <v>93</v>
      </c>
      <c r="B33" s="123">
        <f>'[1]311_338'!T35</f>
        <v>370400</v>
      </c>
      <c r="C33" s="123">
        <f>'[1]311_338'!U35</f>
        <v>81324</v>
      </c>
      <c r="D33" s="123">
        <f>'[1]311_338'!V35</f>
        <v>169800</v>
      </c>
      <c r="E33" s="123">
        <f>'[1]311_338'!W35</f>
        <v>552486</v>
      </c>
      <c r="F33" s="123">
        <f>'[1]311_338'!X35</f>
        <v>19957</v>
      </c>
      <c r="G33" s="123">
        <f>'[1]311_338'!Y35</f>
        <v>1173908</v>
      </c>
      <c r="H33" s="123">
        <f>'[1]311_338'!Z35</f>
        <v>0</v>
      </c>
      <c r="I33" s="123">
        <f>'[1]311_338'!AA35</f>
        <v>0</v>
      </c>
      <c r="J33" s="123">
        <f>'[1]311_338'!AB35</f>
        <v>0</v>
      </c>
      <c r="K33" s="123">
        <f>'[1]311_338'!AC35</f>
        <v>0</v>
      </c>
      <c r="L33" s="123">
        <f>'[1]311_338'!AD35</f>
        <v>1173908</v>
      </c>
    </row>
    <row r="34" spans="1:12" x14ac:dyDescent="0.25">
      <c r="A34" s="38" t="s">
        <v>94</v>
      </c>
      <c r="B34" s="123">
        <f>SUM(B10:B32)</f>
        <v>926000</v>
      </c>
      <c r="C34" s="123">
        <f t="shared" ref="C34:K34" si="0">SUM(C10:C32)</f>
        <v>596376</v>
      </c>
      <c r="D34" s="123">
        <f t="shared" si="0"/>
        <v>1859310</v>
      </c>
      <c r="E34" s="123">
        <f t="shared" si="0"/>
        <v>4946190</v>
      </c>
      <c r="F34" s="123">
        <f t="shared" si="0"/>
        <v>141575</v>
      </c>
      <c r="G34" s="123">
        <f t="shared" si="0"/>
        <v>8216473</v>
      </c>
      <c r="H34" s="123">
        <f t="shared" si="0"/>
        <v>45127</v>
      </c>
      <c r="I34" s="123">
        <f t="shared" si="0"/>
        <v>35098</v>
      </c>
      <c r="J34" s="123">
        <f t="shared" si="0"/>
        <v>35098</v>
      </c>
      <c r="K34" s="123">
        <f t="shared" si="0"/>
        <v>25071</v>
      </c>
      <c r="L34" s="123">
        <f>SUM(L10:L32)</f>
        <v>8469451</v>
      </c>
    </row>
    <row r="35" spans="1:12" x14ac:dyDescent="0.25">
      <c r="G35" s="124"/>
    </row>
  </sheetData>
  <sheetProtection algorithmName="SHA-512" hashValue="qfQqlTKlKtsy1eOOMLgml0rB4MXvHziXvF5dRJJM8fAOqneD9jfLvHd+Yq6xKK95Fv/zUEiDkjDTypXyJjbxVw==" saltValue="1egd+D197X+5XACTQckhIw==" spinCount="100000" sheet="1" objects="1" scenarios="1"/>
  <mergeCells count="13">
    <mergeCell ref="A3:L3"/>
    <mergeCell ref="K5:K7"/>
    <mergeCell ref="L5:L7"/>
    <mergeCell ref="B5:B7"/>
    <mergeCell ref="C5:C7"/>
    <mergeCell ref="D5:D7"/>
    <mergeCell ref="E5:E7"/>
    <mergeCell ref="F5:F7"/>
    <mergeCell ref="A5:A7"/>
    <mergeCell ref="G5:G7"/>
    <mergeCell ref="H5:H7"/>
    <mergeCell ref="I5:I7"/>
    <mergeCell ref="J5:J7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A1:J33"/>
  <sheetViews>
    <sheetView workbookViewId="0">
      <selection activeCell="M28" sqref="M28"/>
    </sheetView>
  </sheetViews>
  <sheetFormatPr defaultColWidth="9.140625" defaultRowHeight="12.75" x14ac:dyDescent="0.2"/>
  <cols>
    <col min="1" max="1" width="5.28515625" style="41" customWidth="1"/>
    <col min="2" max="2" width="35.85546875" style="41" customWidth="1"/>
    <col min="3" max="3" width="8.140625" style="41" customWidth="1"/>
    <col min="4" max="4" width="7.85546875" style="41" customWidth="1"/>
    <col min="5" max="5" width="10.85546875" style="41" customWidth="1"/>
    <col min="6" max="6" width="13.5703125" style="41" customWidth="1"/>
    <col min="7" max="7" width="10.5703125" style="41" customWidth="1"/>
    <col min="8" max="16384" width="9.140625" style="41"/>
  </cols>
  <sheetData>
    <row r="1" spans="1:10" x14ac:dyDescent="0.2">
      <c r="E1" s="41" t="s">
        <v>164</v>
      </c>
    </row>
    <row r="2" spans="1:10" ht="15" x14ac:dyDescent="0.25">
      <c r="E2" s="2" t="str">
        <f>'5.5'!E2</f>
        <v>от Заповед № 224/22.02.2024 г.</v>
      </c>
    </row>
    <row r="4" spans="1:10" x14ac:dyDescent="0.2">
      <c r="A4" s="424" t="s">
        <v>140</v>
      </c>
      <c r="B4" s="424"/>
      <c r="C4" s="424"/>
      <c r="D4" s="424"/>
      <c r="E4" s="424"/>
      <c r="F4" s="424"/>
      <c r="G4" s="424"/>
      <c r="J4" s="148"/>
    </row>
    <row r="5" spans="1:10" x14ac:dyDescent="0.2">
      <c r="A5" s="495"/>
      <c r="B5" s="495"/>
      <c r="C5" s="495"/>
      <c r="D5" s="495"/>
      <c r="E5" s="495"/>
      <c r="F5" s="495"/>
      <c r="G5" s="495"/>
    </row>
    <row r="6" spans="1:10" ht="38.25" x14ac:dyDescent="0.2">
      <c r="A6" s="399" t="s">
        <v>1</v>
      </c>
      <c r="B6" s="429" t="s">
        <v>2</v>
      </c>
      <c r="C6" s="496" t="s">
        <v>195</v>
      </c>
      <c r="D6" s="497"/>
      <c r="E6" s="80" t="s">
        <v>69</v>
      </c>
      <c r="F6" s="429" t="s">
        <v>186</v>
      </c>
      <c r="G6" s="80" t="s">
        <v>71</v>
      </c>
    </row>
    <row r="7" spans="1:10" ht="50.25" x14ac:dyDescent="0.2">
      <c r="A7" s="401"/>
      <c r="B7" s="430"/>
      <c r="C7" s="45" t="s">
        <v>27</v>
      </c>
      <c r="D7" s="45" t="s">
        <v>28</v>
      </c>
      <c r="E7" s="217">
        <f>'[1]322_338_389'!$BN$8</f>
        <v>8821</v>
      </c>
      <c r="F7" s="493"/>
      <c r="G7" s="217">
        <f>'[1]322_338_389'!$EM$8</f>
        <v>8821</v>
      </c>
    </row>
    <row r="8" spans="1:10" x14ac:dyDescent="0.2">
      <c r="A8" s="418" t="s">
        <v>117</v>
      </c>
      <c r="B8" s="419"/>
      <c r="C8" s="260">
        <f>SUM(C9:C22)</f>
        <v>11</v>
      </c>
      <c r="D8" s="260">
        <f t="shared" ref="D8:G8" si="0">SUM(D9:D22)</f>
        <v>8</v>
      </c>
      <c r="E8" s="260">
        <f t="shared" si="0"/>
        <v>97031</v>
      </c>
      <c r="F8" s="274">
        <f t="shared" si="0"/>
        <v>-26463</v>
      </c>
      <c r="G8" s="260">
        <f t="shared" si="0"/>
        <v>70568</v>
      </c>
    </row>
    <row r="9" spans="1:10" x14ac:dyDescent="0.2">
      <c r="A9" s="12">
        <v>1</v>
      </c>
      <c r="B9" s="12" t="s">
        <v>8</v>
      </c>
      <c r="C9" s="205">
        <f>'[1]322_338_389'!AH10</f>
        <v>2</v>
      </c>
      <c r="D9" s="205">
        <f>'[1]322_338_389'!AI10</f>
        <v>1</v>
      </c>
      <c r="E9" s="98">
        <f>'[1]322_338_389'!BN10</f>
        <v>17642</v>
      </c>
      <c r="F9" s="98">
        <f>G9-E9</f>
        <v>-8821</v>
      </c>
      <c r="G9" s="97">
        <f>'[1]322_338_389'!EM10</f>
        <v>8821</v>
      </c>
    </row>
    <row r="10" spans="1:10" x14ac:dyDescent="0.2">
      <c r="A10" s="12">
        <v>2</v>
      </c>
      <c r="B10" s="12" t="s">
        <v>9</v>
      </c>
      <c r="C10" s="205">
        <f>'[1]322_338_389'!AH11</f>
        <v>0</v>
      </c>
      <c r="D10" s="205">
        <f>'[1]322_338_389'!AI11</f>
        <v>0</v>
      </c>
      <c r="E10" s="98">
        <f>'[1]322_338_389'!BN11</f>
        <v>0</v>
      </c>
      <c r="F10" s="98">
        <f t="shared" ref="F10:F22" si="1">G10-E10</f>
        <v>0</v>
      </c>
      <c r="G10" s="97">
        <f>'[1]322_338_389'!EM11</f>
        <v>0</v>
      </c>
    </row>
    <row r="11" spans="1:10" x14ac:dyDescent="0.2">
      <c r="A11" s="12">
        <v>3</v>
      </c>
      <c r="B11" s="12" t="s">
        <v>10</v>
      </c>
      <c r="C11" s="205">
        <f>'[1]322_338_389'!AH12</f>
        <v>0</v>
      </c>
      <c r="D11" s="205">
        <f>'[1]322_338_389'!AI12</f>
        <v>0</v>
      </c>
      <c r="E11" s="98">
        <f>'[1]322_338_389'!BN12</f>
        <v>0</v>
      </c>
      <c r="F11" s="98">
        <f t="shared" si="1"/>
        <v>0</v>
      </c>
      <c r="G11" s="97">
        <f>'[1]322_338_389'!EM12</f>
        <v>0</v>
      </c>
    </row>
    <row r="12" spans="1:10" x14ac:dyDescent="0.2">
      <c r="A12" s="12">
        <v>4</v>
      </c>
      <c r="B12" s="12" t="s">
        <v>11</v>
      </c>
      <c r="C12" s="205">
        <f>'[1]322_338_389'!AH13</f>
        <v>1</v>
      </c>
      <c r="D12" s="205">
        <f>'[1]322_338_389'!AI13</f>
        <v>1</v>
      </c>
      <c r="E12" s="98">
        <f>'[1]322_338_389'!BN13</f>
        <v>8821</v>
      </c>
      <c r="F12" s="98">
        <f t="shared" si="1"/>
        <v>0</v>
      </c>
      <c r="G12" s="97">
        <f>'[1]322_338_389'!EM13</f>
        <v>8821</v>
      </c>
    </row>
    <row r="13" spans="1:10" x14ac:dyDescent="0.2">
      <c r="A13" s="12">
        <v>5</v>
      </c>
      <c r="B13" s="12" t="s">
        <v>12</v>
      </c>
      <c r="C13" s="205">
        <f>'[1]322_338_389'!AH14</f>
        <v>3</v>
      </c>
      <c r="D13" s="205">
        <f>'[1]322_338_389'!AI14</f>
        <v>3</v>
      </c>
      <c r="E13" s="98">
        <f>'[1]322_338_389'!BN14</f>
        <v>26463</v>
      </c>
      <c r="F13" s="98">
        <f t="shared" si="1"/>
        <v>0</v>
      </c>
      <c r="G13" s="97">
        <f>'[1]322_338_389'!EM14</f>
        <v>26463</v>
      </c>
    </row>
    <row r="14" spans="1:10" x14ac:dyDescent="0.2">
      <c r="A14" s="12">
        <v>6</v>
      </c>
      <c r="B14" s="12" t="s">
        <v>13</v>
      </c>
      <c r="C14" s="205">
        <f>'[1]322_338_389'!AH15</f>
        <v>4</v>
      </c>
      <c r="D14" s="205">
        <f>'[1]322_338_389'!AI15</f>
        <v>3</v>
      </c>
      <c r="E14" s="98">
        <f>'[1]322_338_389'!BN15</f>
        <v>35284</v>
      </c>
      <c r="F14" s="98">
        <f t="shared" si="1"/>
        <v>-8821</v>
      </c>
      <c r="G14" s="97">
        <f>'[1]322_338_389'!EM15</f>
        <v>26463</v>
      </c>
    </row>
    <row r="15" spans="1:10" x14ac:dyDescent="0.2">
      <c r="A15" s="12">
        <v>7</v>
      </c>
      <c r="B15" s="12" t="s">
        <v>14</v>
      </c>
      <c r="C15" s="205">
        <f>'[1]322_338_389'!AH16</f>
        <v>0</v>
      </c>
      <c r="D15" s="205">
        <f>'[1]322_338_389'!AI16</f>
        <v>0</v>
      </c>
      <c r="E15" s="98">
        <f>'[1]322_338_389'!BN16</f>
        <v>0</v>
      </c>
      <c r="F15" s="98">
        <f t="shared" si="1"/>
        <v>0</v>
      </c>
      <c r="G15" s="97">
        <f>'[1]322_338_389'!EM16</f>
        <v>0</v>
      </c>
    </row>
    <row r="16" spans="1:10" hidden="1" x14ac:dyDescent="0.2">
      <c r="A16" s="12">
        <v>8</v>
      </c>
      <c r="B16" s="12" t="s">
        <v>15</v>
      </c>
      <c r="C16" s="205">
        <f>'[1]322_338_389'!AH17</f>
        <v>0</v>
      </c>
      <c r="D16" s="205">
        <f>'[1]322_338_389'!AI17</f>
        <v>0</v>
      </c>
      <c r="E16" s="98">
        <f>'[1]322_338_389'!BN17</f>
        <v>0</v>
      </c>
      <c r="F16" s="98">
        <f t="shared" si="1"/>
        <v>0</v>
      </c>
      <c r="G16" s="97">
        <f>'[1]322_338_389'!EM17</f>
        <v>0</v>
      </c>
    </row>
    <row r="17" spans="1:7" x14ac:dyDescent="0.2">
      <c r="A17" s="12">
        <v>8</v>
      </c>
      <c r="B17" s="12" t="s">
        <v>16</v>
      </c>
      <c r="C17" s="205">
        <f>'[1]322_338_389'!AH18</f>
        <v>0</v>
      </c>
      <c r="D17" s="205">
        <f>'[1]322_338_389'!AI18</f>
        <v>0</v>
      </c>
      <c r="E17" s="98">
        <f>'[1]322_338_389'!BN18</f>
        <v>0</v>
      </c>
      <c r="F17" s="98">
        <f t="shared" si="1"/>
        <v>0</v>
      </c>
      <c r="G17" s="97">
        <f>'[1]322_338_389'!EM18</f>
        <v>0</v>
      </c>
    </row>
    <row r="18" spans="1:7" x14ac:dyDescent="0.2">
      <c r="A18" s="12">
        <v>9</v>
      </c>
      <c r="B18" s="12" t="s">
        <v>17</v>
      </c>
      <c r="C18" s="205">
        <f>'[1]322_338_389'!AH19</f>
        <v>0</v>
      </c>
      <c r="D18" s="205">
        <f>'[1]322_338_389'!AI19</f>
        <v>0</v>
      </c>
      <c r="E18" s="98">
        <f>'[1]322_338_389'!BN19</f>
        <v>0</v>
      </c>
      <c r="F18" s="98">
        <f t="shared" si="1"/>
        <v>0</v>
      </c>
      <c r="G18" s="97">
        <f>'[1]322_338_389'!EM19</f>
        <v>0</v>
      </c>
    </row>
    <row r="19" spans="1:7" x14ac:dyDescent="0.2">
      <c r="A19" s="12">
        <v>10</v>
      </c>
      <c r="B19" s="12" t="s">
        <v>18</v>
      </c>
      <c r="C19" s="205">
        <f>'[1]322_338_389'!AH20</f>
        <v>0</v>
      </c>
      <c r="D19" s="205">
        <f>'[1]322_338_389'!AI20</f>
        <v>0</v>
      </c>
      <c r="E19" s="98">
        <f>'[1]322_338_389'!BN20</f>
        <v>0</v>
      </c>
      <c r="F19" s="98">
        <f t="shared" si="1"/>
        <v>0</v>
      </c>
      <c r="G19" s="97">
        <f>'[1]322_338_389'!EM20</f>
        <v>0</v>
      </c>
    </row>
    <row r="20" spans="1:7" x14ac:dyDescent="0.2">
      <c r="A20" s="12">
        <v>11</v>
      </c>
      <c r="B20" s="12" t="s">
        <v>19</v>
      </c>
      <c r="C20" s="205">
        <f>'[1]322_338_389'!AH21</f>
        <v>1</v>
      </c>
      <c r="D20" s="205">
        <f>'[1]322_338_389'!AI21</f>
        <v>0</v>
      </c>
      <c r="E20" s="98">
        <f>'[1]322_338_389'!BN21</f>
        <v>8821</v>
      </c>
      <c r="F20" s="98">
        <f t="shared" si="1"/>
        <v>-8821</v>
      </c>
      <c r="G20" s="97">
        <f>'[1]322_338_389'!EM21</f>
        <v>0</v>
      </c>
    </row>
    <row r="21" spans="1:7" x14ac:dyDescent="0.2">
      <c r="A21" s="12">
        <v>12</v>
      </c>
      <c r="B21" s="12" t="s">
        <v>20</v>
      </c>
      <c r="C21" s="205">
        <f>'[1]322_338_389'!AH22</f>
        <v>0</v>
      </c>
      <c r="D21" s="205">
        <f>'[1]322_338_389'!AI22</f>
        <v>0</v>
      </c>
      <c r="E21" s="98">
        <f>'[1]322_338_389'!BN22</f>
        <v>0</v>
      </c>
      <c r="F21" s="98">
        <f t="shared" si="1"/>
        <v>0</v>
      </c>
      <c r="G21" s="97">
        <f>'[1]322_338_389'!EM22</f>
        <v>0</v>
      </c>
    </row>
    <row r="22" spans="1:7" x14ac:dyDescent="0.2">
      <c r="A22" s="12">
        <v>13</v>
      </c>
      <c r="B22" s="12" t="s">
        <v>21</v>
      </c>
      <c r="C22" s="205">
        <f>'[1]322_338_389'!AH23</f>
        <v>0</v>
      </c>
      <c r="D22" s="205">
        <f>'[1]322_338_389'!AI23</f>
        <v>0</v>
      </c>
      <c r="E22" s="98">
        <f>'[1]322_338_389'!BN23</f>
        <v>0</v>
      </c>
      <c r="F22" s="98">
        <f t="shared" si="1"/>
        <v>0</v>
      </c>
      <c r="G22" s="97">
        <f>'[1]322_338_389'!EM23</f>
        <v>0</v>
      </c>
    </row>
    <row r="23" spans="1:7" x14ac:dyDescent="0.2">
      <c r="A23" s="434" t="s">
        <v>104</v>
      </c>
      <c r="B23" s="435"/>
      <c r="C23" s="37"/>
      <c r="D23" s="149"/>
      <c r="E23" s="98"/>
      <c r="F23" s="98"/>
      <c r="G23" s="97"/>
    </row>
    <row r="24" spans="1:7" x14ac:dyDescent="0.2">
      <c r="A24" s="12">
        <v>14</v>
      </c>
      <c r="B24" s="12" t="s">
        <v>74</v>
      </c>
      <c r="C24" s="37">
        <v>0</v>
      </c>
      <c r="D24" s="149">
        <v>0</v>
      </c>
      <c r="E24" s="98">
        <v>0</v>
      </c>
      <c r="F24" s="98">
        <v>0</v>
      </c>
      <c r="G24" s="97">
        <v>0</v>
      </c>
    </row>
    <row r="25" spans="1:7" x14ac:dyDescent="0.2">
      <c r="A25" s="434" t="s">
        <v>98</v>
      </c>
      <c r="B25" s="435"/>
      <c r="C25" s="37"/>
      <c r="D25" s="149"/>
      <c r="E25" s="98"/>
      <c r="F25" s="98"/>
      <c r="G25" s="97"/>
    </row>
    <row r="26" spans="1:7" x14ac:dyDescent="0.2">
      <c r="A26" s="12">
        <v>15</v>
      </c>
      <c r="B26" s="12" t="s">
        <v>75</v>
      </c>
      <c r="C26" s="37">
        <v>0</v>
      </c>
      <c r="D26" s="149">
        <v>0</v>
      </c>
      <c r="E26" s="98">
        <v>0</v>
      </c>
      <c r="F26" s="98">
        <v>0</v>
      </c>
      <c r="G26" s="97">
        <v>0</v>
      </c>
    </row>
    <row r="27" spans="1:7" x14ac:dyDescent="0.2">
      <c r="A27" s="12"/>
      <c r="B27" s="17" t="s">
        <v>22</v>
      </c>
      <c r="C27" s="12"/>
      <c r="D27" s="12"/>
      <c r="E27" s="98"/>
      <c r="F27" s="149"/>
      <c r="G27" s="97"/>
    </row>
    <row r="28" spans="1:7" ht="33.75" x14ac:dyDescent="0.2">
      <c r="A28" s="12"/>
      <c r="B28" s="99" t="s">
        <v>183</v>
      </c>
      <c r="C28" s="12"/>
      <c r="D28" s="12">
        <v>0</v>
      </c>
      <c r="E28" s="12"/>
      <c r="F28" s="50">
        <v>0</v>
      </c>
      <c r="G28" s="12"/>
    </row>
    <row r="29" spans="1:7" x14ac:dyDescent="0.2">
      <c r="A29" s="12"/>
      <c r="B29" s="214" t="s">
        <v>23</v>
      </c>
      <c r="C29" s="30">
        <f>C8+C24+C26</f>
        <v>11</v>
      </c>
      <c r="D29" s="30">
        <v>8</v>
      </c>
      <c r="E29" s="101">
        <f>SUM(E9:E22)</f>
        <v>97031</v>
      </c>
      <c r="F29" s="101">
        <f>SUM(F9:F28)</f>
        <v>-26463</v>
      </c>
      <c r="G29" s="101">
        <f>SUM(G9:G22)</f>
        <v>70568</v>
      </c>
    </row>
    <row r="30" spans="1:7" x14ac:dyDescent="0.2">
      <c r="B30" s="68" t="s">
        <v>24</v>
      </c>
    </row>
    <row r="31" spans="1:7" x14ac:dyDescent="0.2">
      <c r="B31" s="391" t="s">
        <v>198</v>
      </c>
      <c r="C31" s="431"/>
      <c r="D31" s="185">
        <f>C29</f>
        <v>11</v>
      </c>
      <c r="E31" s="103">
        <f>E29</f>
        <v>97031</v>
      </c>
    </row>
    <row r="32" spans="1:7" x14ac:dyDescent="0.2">
      <c r="B32" s="391" t="s">
        <v>197</v>
      </c>
      <c r="C32" s="431"/>
      <c r="D32" s="185">
        <v>0</v>
      </c>
      <c r="E32" s="191">
        <v>0</v>
      </c>
    </row>
    <row r="33" spans="2:5" x14ac:dyDescent="0.2">
      <c r="B33" s="494" t="s">
        <v>26</v>
      </c>
      <c r="C33" s="488"/>
      <c r="D33" s="185">
        <f>D29</f>
        <v>8</v>
      </c>
      <c r="E33" s="191">
        <f>G29</f>
        <v>70568</v>
      </c>
    </row>
  </sheetData>
  <sheetProtection algorithmName="SHA-512" hashValue="WNNRxWuDUfty288QyoDvV2EPuRzrwxs2/hQoA9aUa1GzV4j8h+cXqv41pfPAtmbt/0u1A7dxC3p+KPaX3IWdDw==" saltValue="4NJK17gQlCxmVducVbLOGw==" spinCount="100000" sheet="1" objects="1" scenarios="1"/>
  <mergeCells count="11">
    <mergeCell ref="A4:G5"/>
    <mergeCell ref="A6:A7"/>
    <mergeCell ref="B6:B7"/>
    <mergeCell ref="C6:D6"/>
    <mergeCell ref="F6:F7"/>
    <mergeCell ref="B32:C32"/>
    <mergeCell ref="B33:C33"/>
    <mergeCell ref="A8:B8"/>
    <mergeCell ref="A23:B23"/>
    <mergeCell ref="A25:B25"/>
    <mergeCell ref="B31:C3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2:J36"/>
  <sheetViews>
    <sheetView topLeftCell="A4" workbookViewId="0">
      <selection activeCell="P29" sqref="P29"/>
    </sheetView>
  </sheetViews>
  <sheetFormatPr defaultColWidth="9.140625" defaultRowHeight="12.75" x14ac:dyDescent="0.2"/>
  <cols>
    <col min="1" max="1" width="3.5703125" style="41" customWidth="1"/>
    <col min="2" max="2" width="35.7109375" style="41" customWidth="1"/>
    <col min="3" max="4" width="9.140625" style="41"/>
    <col min="5" max="5" width="11.42578125" style="142" customWidth="1"/>
    <col min="6" max="6" width="12.42578125" style="142" customWidth="1"/>
    <col min="7" max="7" width="10.28515625" style="142" customWidth="1"/>
    <col min="8" max="9" width="0" style="41" hidden="1" customWidth="1"/>
    <col min="10" max="16384" width="9.140625" style="41"/>
  </cols>
  <sheetData>
    <row r="2" spans="1:9" x14ac:dyDescent="0.2">
      <c r="E2" s="142" t="s">
        <v>165</v>
      </c>
    </row>
    <row r="3" spans="1:9" ht="15" x14ac:dyDescent="0.25">
      <c r="E3" s="2" t="str">
        <f>'5.6'!E2</f>
        <v>от Заповед № 224/22.02.2024 г.</v>
      </c>
    </row>
    <row r="5" spans="1:9" x14ac:dyDescent="0.2">
      <c r="A5" s="424" t="s">
        <v>137</v>
      </c>
      <c r="B5" s="424"/>
      <c r="C5" s="424"/>
      <c r="D5" s="424"/>
      <c r="E5" s="424"/>
      <c r="F5" s="424"/>
      <c r="G5" s="424"/>
    </row>
    <row r="6" spans="1:9" x14ac:dyDescent="0.2">
      <c r="A6" s="495"/>
      <c r="B6" s="495"/>
      <c r="C6" s="495"/>
      <c r="D6" s="495"/>
      <c r="E6" s="495"/>
      <c r="F6" s="495"/>
      <c r="G6" s="495"/>
    </row>
    <row r="7" spans="1:9" ht="38.25" x14ac:dyDescent="0.2">
      <c r="A7" s="399" t="s">
        <v>1</v>
      </c>
      <c r="B7" s="425" t="s">
        <v>60</v>
      </c>
      <c r="C7" s="427" t="s">
        <v>195</v>
      </c>
      <c r="D7" s="428"/>
      <c r="E7" s="80" t="s">
        <v>69</v>
      </c>
      <c r="F7" s="445" t="s">
        <v>177</v>
      </c>
      <c r="G7" s="80" t="s">
        <v>71</v>
      </c>
    </row>
    <row r="8" spans="1:9" ht="50.25" x14ac:dyDescent="0.2">
      <c r="A8" s="401"/>
      <c r="B8" s="498"/>
      <c r="C8" s="45" t="s">
        <v>27</v>
      </c>
      <c r="D8" s="45" t="s">
        <v>28</v>
      </c>
      <c r="E8" s="275">
        <f>'[1]322_338_389'!$BQ$8</f>
        <v>35</v>
      </c>
      <c r="F8" s="446"/>
      <c r="G8" s="275">
        <f>'[1]322_338_389'!$EP$8</f>
        <v>35</v>
      </c>
    </row>
    <row r="9" spans="1:9" x14ac:dyDescent="0.2">
      <c r="A9" s="418" t="s">
        <v>117</v>
      </c>
      <c r="B9" s="419"/>
      <c r="C9" s="260">
        <f>SUM(C10:C23)</f>
        <v>3891</v>
      </c>
      <c r="D9" s="260">
        <f t="shared" ref="D9:G9" si="0">SUM(D10:D23)</f>
        <v>3893</v>
      </c>
      <c r="E9" s="260">
        <f t="shared" si="0"/>
        <v>139755</v>
      </c>
      <c r="F9" s="260">
        <f t="shared" si="0"/>
        <v>-805</v>
      </c>
      <c r="G9" s="260">
        <f t="shared" si="0"/>
        <v>138950</v>
      </c>
    </row>
    <row r="10" spans="1:9" x14ac:dyDescent="0.2">
      <c r="A10" s="12">
        <v>1</v>
      </c>
      <c r="B10" s="12" t="s">
        <v>8</v>
      </c>
      <c r="C10" s="50">
        <f>'[1]322_338_389'!D10-2</f>
        <v>652</v>
      </c>
      <c r="D10" s="50">
        <f>'[1]322_338_389'!E10</f>
        <v>654</v>
      </c>
      <c r="E10" s="97">
        <f>'[1]322_338_389'!BQ10</f>
        <v>22820</v>
      </c>
      <c r="F10" s="97">
        <f>G10-E10</f>
        <v>70</v>
      </c>
      <c r="G10" s="97">
        <f>'[1]322_338_389'!EP10</f>
        <v>22890</v>
      </c>
      <c r="H10" s="41">
        <v>680</v>
      </c>
      <c r="I10" s="41">
        <v>680</v>
      </c>
    </row>
    <row r="11" spans="1:9" x14ac:dyDescent="0.2">
      <c r="A11" s="12">
        <v>2</v>
      </c>
      <c r="B11" s="12" t="s">
        <v>9</v>
      </c>
      <c r="C11" s="50">
        <f>'[1]322_338_389'!D11</f>
        <v>654</v>
      </c>
      <c r="D11" s="50">
        <f>'[1]322_338_389'!E11</f>
        <v>654</v>
      </c>
      <c r="E11" s="97">
        <f>'[1]322_338_389'!BQ11</f>
        <v>22890</v>
      </c>
      <c r="F11" s="97">
        <f t="shared" ref="F11:F27" si="1">G11-E11</f>
        <v>0</v>
      </c>
      <c r="G11" s="97">
        <f>'[1]322_338_389'!EP11</f>
        <v>22890</v>
      </c>
      <c r="H11" s="41">
        <v>668</v>
      </c>
      <c r="I11" s="41">
        <v>668</v>
      </c>
    </row>
    <row r="12" spans="1:9" x14ac:dyDescent="0.2">
      <c r="A12" s="12">
        <v>3</v>
      </c>
      <c r="B12" s="12" t="s">
        <v>10</v>
      </c>
      <c r="C12" s="50">
        <f>'[1]322_338_389'!D12</f>
        <v>481</v>
      </c>
      <c r="D12" s="50">
        <f>'[1]322_338_389'!E12</f>
        <v>481</v>
      </c>
      <c r="E12" s="97">
        <f>'[1]322_338_389'!BQ12</f>
        <v>16835</v>
      </c>
      <c r="F12" s="97">
        <f t="shared" si="1"/>
        <v>0</v>
      </c>
      <c r="G12" s="97">
        <f>'[1]322_338_389'!EP12</f>
        <v>16835</v>
      </c>
      <c r="H12" s="41">
        <v>493</v>
      </c>
      <c r="I12" s="41">
        <v>493</v>
      </c>
    </row>
    <row r="13" spans="1:9" x14ac:dyDescent="0.2">
      <c r="A13" s="12">
        <v>4</v>
      </c>
      <c r="B13" s="12" t="s">
        <v>11</v>
      </c>
      <c r="C13" s="50">
        <f>'[1]322_338_389'!D13</f>
        <v>319</v>
      </c>
      <c r="D13" s="50">
        <f>'[1]322_338_389'!E13</f>
        <v>319</v>
      </c>
      <c r="E13" s="97">
        <f>'[1]322_338_389'!BQ13</f>
        <v>11165</v>
      </c>
      <c r="F13" s="97">
        <f t="shared" si="1"/>
        <v>0</v>
      </c>
      <c r="G13" s="97">
        <f>'[1]322_338_389'!EP13</f>
        <v>11165</v>
      </c>
      <c r="H13" s="41">
        <v>316</v>
      </c>
      <c r="I13" s="41">
        <v>316</v>
      </c>
    </row>
    <row r="14" spans="1:9" x14ac:dyDescent="0.2">
      <c r="A14" s="12">
        <v>5</v>
      </c>
      <c r="B14" s="12" t="s">
        <v>12</v>
      </c>
      <c r="C14" s="50">
        <f>'[1]322_338_389'!D14</f>
        <v>142</v>
      </c>
      <c r="D14" s="50">
        <f>'[1]322_338_389'!E14</f>
        <v>142</v>
      </c>
      <c r="E14" s="97">
        <f>'[1]322_338_389'!BQ14</f>
        <v>4970</v>
      </c>
      <c r="F14" s="97">
        <f t="shared" si="1"/>
        <v>0</v>
      </c>
      <c r="G14" s="97">
        <f>'[1]322_338_389'!EP14</f>
        <v>4970</v>
      </c>
      <c r="H14" s="41">
        <v>166</v>
      </c>
      <c r="I14" s="41">
        <v>166</v>
      </c>
    </row>
    <row r="15" spans="1:9" x14ac:dyDescent="0.2">
      <c r="A15" s="12">
        <v>6</v>
      </c>
      <c r="B15" s="12" t="s">
        <v>13</v>
      </c>
      <c r="C15" s="50">
        <f>'[1]322_338_389'!D15</f>
        <v>137</v>
      </c>
      <c r="D15" s="50">
        <f>'[1]322_338_389'!E15</f>
        <v>137</v>
      </c>
      <c r="E15" s="97">
        <f>'[1]322_338_389'!BQ15</f>
        <v>4795</v>
      </c>
      <c r="F15" s="97">
        <f t="shared" si="1"/>
        <v>0</v>
      </c>
      <c r="G15" s="97">
        <f>'[1]322_338_389'!EP15</f>
        <v>4795</v>
      </c>
      <c r="H15" s="41">
        <v>171</v>
      </c>
      <c r="I15" s="41">
        <v>171</v>
      </c>
    </row>
    <row r="16" spans="1:9" x14ac:dyDescent="0.2">
      <c r="A16" s="12">
        <v>7</v>
      </c>
      <c r="B16" s="12" t="s">
        <v>14</v>
      </c>
      <c r="C16" s="50">
        <f>'[1]322_338_389'!D16</f>
        <v>86</v>
      </c>
      <c r="D16" s="50">
        <f>'[1]322_338_389'!E16</f>
        <v>86</v>
      </c>
      <c r="E16" s="97">
        <f>'[1]322_338_389'!BQ16</f>
        <v>3010</v>
      </c>
      <c r="F16" s="97">
        <f t="shared" si="1"/>
        <v>0</v>
      </c>
      <c r="G16" s="97">
        <f>'[1]322_338_389'!EP16</f>
        <v>3010</v>
      </c>
      <c r="H16" s="41">
        <v>95</v>
      </c>
      <c r="I16" s="41">
        <v>95</v>
      </c>
    </row>
    <row r="17" spans="1:10" hidden="1" x14ac:dyDescent="0.2">
      <c r="A17" s="12">
        <v>8</v>
      </c>
      <c r="B17" s="12" t="s">
        <v>15</v>
      </c>
      <c r="C17" s="50">
        <f>'[1]322_338_389'!D17</f>
        <v>0</v>
      </c>
      <c r="D17" s="50">
        <f>'[1]322_338_389'!E17</f>
        <v>0</v>
      </c>
      <c r="E17" s="97">
        <f>'[1]322_338_389'!BQ17</f>
        <v>0</v>
      </c>
      <c r="F17" s="97">
        <f t="shared" si="1"/>
        <v>0</v>
      </c>
      <c r="G17" s="97">
        <f>'[1]322_338_389'!EP17</f>
        <v>0</v>
      </c>
      <c r="H17" s="41">
        <v>15</v>
      </c>
      <c r="I17" s="41">
        <v>15</v>
      </c>
    </row>
    <row r="18" spans="1:10" x14ac:dyDescent="0.2">
      <c r="A18" s="12">
        <v>8</v>
      </c>
      <c r="B18" s="12" t="s">
        <v>16</v>
      </c>
      <c r="C18" s="50">
        <f>'[1]322_338_389'!D18</f>
        <v>59</v>
      </c>
      <c r="D18" s="50">
        <f>'[1]322_338_389'!E18</f>
        <v>59</v>
      </c>
      <c r="E18" s="97">
        <f>'[1]322_338_389'!BQ18</f>
        <v>2065</v>
      </c>
      <c r="F18" s="97">
        <f t="shared" si="1"/>
        <v>0</v>
      </c>
      <c r="G18" s="97">
        <f>'[1]322_338_389'!EP18</f>
        <v>2065</v>
      </c>
      <c r="H18" s="41">
        <v>61</v>
      </c>
      <c r="I18" s="41">
        <v>61</v>
      </c>
    </row>
    <row r="19" spans="1:10" x14ac:dyDescent="0.2">
      <c r="A19" s="12">
        <v>9</v>
      </c>
      <c r="B19" s="12" t="s">
        <v>17</v>
      </c>
      <c r="C19" s="50">
        <f>'[1]322_338_389'!D19</f>
        <v>126</v>
      </c>
      <c r="D19" s="50">
        <f>'[1]322_338_389'!E19</f>
        <v>126</v>
      </c>
      <c r="E19" s="97">
        <f>'[1]322_338_389'!BQ19</f>
        <v>4410</v>
      </c>
      <c r="F19" s="97">
        <f t="shared" si="1"/>
        <v>0</v>
      </c>
      <c r="G19" s="97">
        <f>'[1]322_338_389'!EP19</f>
        <v>4410</v>
      </c>
      <c r="H19" s="41">
        <v>116</v>
      </c>
      <c r="I19" s="41">
        <v>116</v>
      </c>
    </row>
    <row r="20" spans="1:10" x14ac:dyDescent="0.2">
      <c r="A20" s="12">
        <v>10</v>
      </c>
      <c r="B20" s="12" t="s">
        <v>18</v>
      </c>
      <c r="C20" s="50">
        <f>'[1]322_338_389'!D20</f>
        <v>69</v>
      </c>
      <c r="D20" s="50">
        <f>'[1]322_338_389'!E20</f>
        <v>69</v>
      </c>
      <c r="E20" s="97">
        <f>'[1]322_338_389'!BQ20</f>
        <v>2415</v>
      </c>
      <c r="F20" s="97">
        <f t="shared" si="1"/>
        <v>0</v>
      </c>
      <c r="G20" s="97">
        <f>'[1]322_338_389'!EP20</f>
        <v>2415</v>
      </c>
      <c r="H20" s="41">
        <v>70</v>
      </c>
      <c r="I20" s="41">
        <v>70</v>
      </c>
    </row>
    <row r="21" spans="1:10" x14ac:dyDescent="0.2">
      <c r="A21" s="12">
        <v>11</v>
      </c>
      <c r="B21" s="12" t="s">
        <v>19</v>
      </c>
      <c r="C21" s="50">
        <f>'[1]322_338_389'!D21</f>
        <v>156</v>
      </c>
      <c r="D21" s="50">
        <f>'[1]322_338_389'!E21</f>
        <v>156</v>
      </c>
      <c r="E21" s="97">
        <f>'[1]322_338_389'!BQ21</f>
        <v>5460</v>
      </c>
      <c r="F21" s="97">
        <f t="shared" si="1"/>
        <v>0</v>
      </c>
      <c r="G21" s="97">
        <f>'[1]322_338_389'!EP21</f>
        <v>5460</v>
      </c>
      <c r="H21" s="41">
        <v>148</v>
      </c>
      <c r="I21" s="41">
        <v>148</v>
      </c>
    </row>
    <row r="22" spans="1:10" x14ac:dyDescent="0.2">
      <c r="A22" s="12">
        <v>12</v>
      </c>
      <c r="B22" s="12" t="s">
        <v>20</v>
      </c>
      <c r="C22" s="50">
        <f>'[1]322_338_389'!D22</f>
        <v>518</v>
      </c>
      <c r="D22" s="50">
        <f>'[1]322_338_389'!E22</f>
        <v>518</v>
      </c>
      <c r="E22" s="97">
        <f>'[1]322_338_389'!BQ22</f>
        <v>18130</v>
      </c>
      <c r="F22" s="97">
        <f t="shared" si="1"/>
        <v>0</v>
      </c>
      <c r="G22" s="97">
        <f>'[1]322_338_389'!EP22</f>
        <v>18130</v>
      </c>
      <c r="H22" s="41">
        <v>516</v>
      </c>
      <c r="I22" s="41">
        <v>516</v>
      </c>
    </row>
    <row r="23" spans="1:10" x14ac:dyDescent="0.2">
      <c r="A23" s="12">
        <v>13</v>
      </c>
      <c r="B23" s="12" t="s">
        <v>21</v>
      </c>
      <c r="C23" s="50">
        <f>'[1]322_338_389'!D23</f>
        <v>492</v>
      </c>
      <c r="D23" s="50">
        <f>'[1]322_338_389'!E23</f>
        <v>492</v>
      </c>
      <c r="E23" s="97">
        <f>'[1]322_338_389'!BQ23</f>
        <v>20790</v>
      </c>
      <c r="F23" s="97">
        <f t="shared" si="1"/>
        <v>-875</v>
      </c>
      <c r="G23" s="97">
        <f>'[1]322_338_389'!EP23</f>
        <v>19915</v>
      </c>
      <c r="H23" s="41">
        <v>592</v>
      </c>
      <c r="I23" s="41">
        <v>592</v>
      </c>
    </row>
    <row r="24" spans="1:10" x14ac:dyDescent="0.2">
      <c r="A24" s="434" t="s">
        <v>104</v>
      </c>
      <c r="B24" s="435"/>
      <c r="C24" s="30">
        <f>C25</f>
        <v>195</v>
      </c>
      <c r="D24" s="30">
        <f t="shared" ref="D24:G24" si="2">D25</f>
        <v>171</v>
      </c>
      <c r="E24" s="30">
        <f t="shared" si="2"/>
        <v>6825</v>
      </c>
      <c r="F24" s="97">
        <f t="shared" si="1"/>
        <v>-840</v>
      </c>
      <c r="G24" s="30">
        <f t="shared" si="2"/>
        <v>5985</v>
      </c>
    </row>
    <row r="25" spans="1:10" x14ac:dyDescent="0.2">
      <c r="A25" s="12">
        <v>14</v>
      </c>
      <c r="B25" s="12" t="s">
        <v>74</v>
      </c>
      <c r="C25" s="12">
        <f>'[1]326_338_389'!E11+'[1]326_338_389'!K11</f>
        <v>195</v>
      </c>
      <c r="D25" s="12">
        <f>'[1]326_338_389'!F11+'[1]326_338_389'!L11</f>
        <v>171</v>
      </c>
      <c r="E25" s="97">
        <f>'[1]326_338_389'!$AP$11</f>
        <v>6825</v>
      </c>
      <c r="F25" s="97">
        <f t="shared" si="1"/>
        <v>-840</v>
      </c>
      <c r="G25" s="97">
        <f>'[1]326_338_389'!$CL$11</f>
        <v>5985</v>
      </c>
      <c r="H25" s="41">
        <v>172</v>
      </c>
      <c r="I25" s="41">
        <v>166</v>
      </c>
    </row>
    <row r="26" spans="1:10" x14ac:dyDescent="0.2">
      <c r="A26" s="30" t="s">
        <v>98</v>
      </c>
      <c r="B26" s="12"/>
      <c r="C26" s="30">
        <f>C27</f>
        <v>121</v>
      </c>
      <c r="D26" s="30">
        <f t="shared" ref="D26:G26" si="3">D27</f>
        <v>103</v>
      </c>
      <c r="E26" s="30">
        <f t="shared" si="3"/>
        <v>4235</v>
      </c>
      <c r="F26" s="97">
        <f t="shared" si="1"/>
        <v>-630</v>
      </c>
      <c r="G26" s="30">
        <f t="shared" si="3"/>
        <v>3605</v>
      </c>
    </row>
    <row r="27" spans="1:10" x14ac:dyDescent="0.2">
      <c r="A27" s="12">
        <v>15</v>
      </c>
      <c r="B27" s="12" t="s">
        <v>75</v>
      </c>
      <c r="C27" s="12">
        <f>'[1]324_СП'!E11</f>
        <v>121</v>
      </c>
      <c r="D27" s="12">
        <f>'[1]324_СП'!F11</f>
        <v>103</v>
      </c>
      <c r="E27" s="97">
        <f>'[1]324_СП'!$P$11</f>
        <v>4235</v>
      </c>
      <c r="F27" s="97">
        <f t="shared" si="1"/>
        <v>-630</v>
      </c>
      <c r="G27" s="97">
        <f>'[1]324_СП'!$AS$11</f>
        <v>3605</v>
      </c>
      <c r="H27" s="41">
        <v>103</v>
      </c>
      <c r="I27" s="41">
        <v>113</v>
      </c>
    </row>
    <row r="28" spans="1:10" x14ac:dyDescent="0.2">
      <c r="A28" s="12"/>
      <c r="B28" s="17" t="s">
        <v>22</v>
      </c>
      <c r="C28" s="12"/>
      <c r="D28" s="12"/>
      <c r="E28" s="98"/>
      <c r="F28" s="149"/>
      <c r="G28" s="97"/>
    </row>
    <row r="29" spans="1:10" ht="51" x14ac:dyDescent="0.2">
      <c r="A29" s="12"/>
      <c r="B29" s="17" t="s">
        <v>183</v>
      </c>
      <c r="C29" s="12"/>
      <c r="D29" s="12">
        <v>137</v>
      </c>
      <c r="E29" s="276"/>
      <c r="F29" s="97"/>
      <c r="G29" s="97">
        <v>4795</v>
      </c>
      <c r="I29" s="41">
        <v>13</v>
      </c>
    </row>
    <row r="30" spans="1:10" s="68" customFormat="1" x14ac:dyDescent="0.2">
      <c r="A30" s="30"/>
      <c r="B30" s="151" t="s">
        <v>65</v>
      </c>
      <c r="C30" s="101">
        <f>C9+C24+C26+C29</f>
        <v>4207</v>
      </c>
      <c r="D30" s="101">
        <f t="shared" ref="D30:G30" si="4">D9+D24+D26+D29</f>
        <v>4304</v>
      </c>
      <c r="E30" s="101">
        <f t="shared" si="4"/>
        <v>150815</v>
      </c>
      <c r="F30" s="101">
        <f>F9+F24+F26+F29</f>
        <v>-2275</v>
      </c>
      <c r="G30" s="101">
        <f t="shared" si="4"/>
        <v>153335</v>
      </c>
      <c r="J30" s="41"/>
    </row>
    <row r="34" spans="2:5" x14ac:dyDescent="0.2">
      <c r="B34" s="391" t="s">
        <v>199</v>
      </c>
      <c r="C34" s="431"/>
      <c r="D34" s="103">
        <f>C30</f>
        <v>4207</v>
      </c>
      <c r="E34" s="210">
        <f>E30</f>
        <v>150815</v>
      </c>
    </row>
    <row r="35" spans="2:5" x14ac:dyDescent="0.2">
      <c r="B35" s="391" t="s">
        <v>200</v>
      </c>
      <c r="C35" s="431"/>
      <c r="D35" s="73">
        <f>D29</f>
        <v>137</v>
      </c>
      <c r="E35" s="210">
        <f>G29</f>
        <v>4795</v>
      </c>
    </row>
    <row r="36" spans="2:5" x14ac:dyDescent="0.2">
      <c r="B36" s="494" t="s">
        <v>58</v>
      </c>
      <c r="C36" s="488"/>
      <c r="D36" s="103">
        <f>D30</f>
        <v>4304</v>
      </c>
      <c r="E36" s="210">
        <f>G30</f>
        <v>153335</v>
      </c>
    </row>
  </sheetData>
  <sheetProtection algorithmName="SHA-512" hashValue="JR/n1lCGLrW2rHkMFOn484gyxq1102nQ9k1VUdB7tENVG0+QXPMhXIyV5glVl9dS7eLhwGUMfdWltC0d2XVtqQ==" saltValue="F/OpOnVcUnKCTwcQHbwO3w==" spinCount="100000" sheet="1" objects="1" scenarios="1"/>
  <mergeCells count="10">
    <mergeCell ref="B35:C35"/>
    <mergeCell ref="B36:C36"/>
    <mergeCell ref="A9:B9"/>
    <mergeCell ref="A24:B24"/>
    <mergeCell ref="A5:G6"/>
    <mergeCell ref="A7:A8"/>
    <mergeCell ref="B7:B8"/>
    <mergeCell ref="C7:D7"/>
    <mergeCell ref="F7:F8"/>
    <mergeCell ref="B34:C3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A2:G54"/>
  <sheetViews>
    <sheetView topLeftCell="A13" workbookViewId="0">
      <selection activeCell="I48" sqref="I48"/>
    </sheetView>
  </sheetViews>
  <sheetFormatPr defaultColWidth="9.140625" defaultRowHeight="12.75" x14ac:dyDescent="0.2"/>
  <cols>
    <col min="1" max="1" width="5.7109375" style="41" customWidth="1"/>
    <col min="2" max="2" width="36.7109375" style="41" customWidth="1"/>
    <col min="3" max="3" width="7.42578125" style="41" customWidth="1"/>
    <col min="4" max="4" width="7.28515625" style="41" customWidth="1"/>
    <col min="5" max="5" width="10.42578125" style="41" customWidth="1"/>
    <col min="6" max="6" width="15.42578125" style="41" customWidth="1"/>
    <col min="7" max="7" width="10.140625" style="41" customWidth="1"/>
    <col min="8" max="16384" width="9.140625" style="41"/>
  </cols>
  <sheetData>
    <row r="2" spans="1:7" x14ac:dyDescent="0.2">
      <c r="E2" s="41" t="s">
        <v>166</v>
      </c>
    </row>
    <row r="3" spans="1:7" ht="15" x14ac:dyDescent="0.25">
      <c r="E3" s="2" t="str">
        <f>'5.7'!E3</f>
        <v>от Заповед № 224/22.02.2024 г.</v>
      </c>
    </row>
    <row r="5" spans="1:7" ht="12" customHeight="1" x14ac:dyDescent="0.2">
      <c r="A5" s="424" t="s">
        <v>68</v>
      </c>
      <c r="B5" s="424"/>
      <c r="C5" s="424"/>
      <c r="D5" s="424"/>
      <c r="E5" s="424"/>
      <c r="F5" s="424"/>
      <c r="G5" s="424"/>
    </row>
    <row r="6" spans="1:7" ht="46.5" customHeight="1" x14ac:dyDescent="0.2">
      <c r="A6" s="495"/>
      <c r="B6" s="495"/>
      <c r="C6" s="495"/>
      <c r="D6" s="495"/>
      <c r="E6" s="495"/>
      <c r="F6" s="495"/>
      <c r="G6" s="495"/>
    </row>
    <row r="7" spans="1:7" ht="65.25" customHeight="1" x14ac:dyDescent="0.2">
      <c r="A7" s="490" t="s">
        <v>1</v>
      </c>
      <c r="B7" s="501" t="s">
        <v>209</v>
      </c>
      <c r="C7" s="490" t="s">
        <v>201</v>
      </c>
      <c r="D7" s="490"/>
      <c r="E7" s="80" t="s">
        <v>69</v>
      </c>
      <c r="F7" s="445" t="s">
        <v>186</v>
      </c>
      <c r="G7" s="80" t="s">
        <v>71</v>
      </c>
    </row>
    <row r="8" spans="1:7" ht="60.75" customHeight="1" x14ac:dyDescent="0.2">
      <c r="A8" s="490"/>
      <c r="B8" s="502"/>
      <c r="C8" s="81" t="s">
        <v>27</v>
      </c>
      <c r="D8" s="81" t="s">
        <v>28</v>
      </c>
      <c r="E8" s="42">
        <f>'[1]322_338_389'!$CH$8</f>
        <v>866</v>
      </c>
      <c r="F8" s="446"/>
      <c r="G8" s="42">
        <f>'[1]322_338_389'!$FG$8</f>
        <v>866</v>
      </c>
    </row>
    <row r="9" spans="1:7" ht="16.5" customHeight="1" x14ac:dyDescent="0.2">
      <c r="A9" s="420" t="s">
        <v>72</v>
      </c>
      <c r="B9" s="421"/>
      <c r="C9" s="82">
        <f>SUM(C10:C29)</f>
        <v>38</v>
      </c>
      <c r="D9" s="82">
        <f t="shared" ref="D9:G9" si="0">SUM(D10:D29)</f>
        <v>23</v>
      </c>
      <c r="E9" s="82">
        <f t="shared" si="0"/>
        <v>32908</v>
      </c>
      <c r="F9" s="82">
        <f t="shared" si="0"/>
        <v>-12990</v>
      </c>
      <c r="G9" s="82">
        <f t="shared" si="0"/>
        <v>19918</v>
      </c>
    </row>
    <row r="10" spans="1:7" x14ac:dyDescent="0.2">
      <c r="A10" s="12">
        <v>1</v>
      </c>
      <c r="B10" s="83" t="s">
        <v>31</v>
      </c>
      <c r="C10" s="84">
        <f>'[1]311_338'!O12</f>
        <v>2</v>
      </c>
      <c r="D10" s="84">
        <f>'[1]311_338'!P12</f>
        <v>2</v>
      </c>
      <c r="E10" s="59">
        <f>'[1]311_338'!AL12</f>
        <v>1732</v>
      </c>
      <c r="F10" s="85">
        <f>G10-E10</f>
        <v>0</v>
      </c>
      <c r="G10" s="59">
        <f>'[1]311_338'!BT12</f>
        <v>1732</v>
      </c>
    </row>
    <row r="11" spans="1:7" x14ac:dyDescent="0.2">
      <c r="A11" s="12">
        <v>2</v>
      </c>
      <c r="B11" s="83" t="s">
        <v>32</v>
      </c>
      <c r="C11" s="84">
        <f>'[1]311_338'!O13</f>
        <v>2</v>
      </c>
      <c r="D11" s="84">
        <f>'[1]311_338'!P13</f>
        <v>1</v>
      </c>
      <c r="E11" s="59">
        <f>'[1]311_338'!AL13</f>
        <v>1732</v>
      </c>
      <c r="F11" s="85">
        <f>G11-E11</f>
        <v>-866</v>
      </c>
      <c r="G11" s="59">
        <f>'[1]311_338'!BT13</f>
        <v>866</v>
      </c>
    </row>
    <row r="12" spans="1:7" x14ac:dyDescent="0.2">
      <c r="A12" s="12">
        <v>3</v>
      </c>
      <c r="B12" s="83" t="s">
        <v>33</v>
      </c>
      <c r="C12" s="84">
        <f>'[1]311_338'!O14</f>
        <v>0</v>
      </c>
      <c r="D12" s="84">
        <f>'[1]311_338'!P14</f>
        <v>0</v>
      </c>
      <c r="E12" s="59">
        <f>'[1]311_338'!AL14</f>
        <v>0</v>
      </c>
      <c r="F12" s="85">
        <f t="shared" ref="F12:F29" si="1">G12-E12</f>
        <v>0</v>
      </c>
      <c r="G12" s="59">
        <f>'[1]311_338'!BT14</f>
        <v>0</v>
      </c>
    </row>
    <row r="13" spans="1:7" x14ac:dyDescent="0.2">
      <c r="A13" s="12">
        <v>4</v>
      </c>
      <c r="B13" s="83" t="s">
        <v>34</v>
      </c>
      <c r="C13" s="84">
        <f>'[1]311_338'!O15</f>
        <v>5</v>
      </c>
      <c r="D13" s="84">
        <f>'[1]311_338'!P15</f>
        <v>3</v>
      </c>
      <c r="E13" s="59">
        <f>'[1]311_338'!AL15</f>
        <v>4330</v>
      </c>
      <c r="F13" s="85">
        <f t="shared" si="1"/>
        <v>-1732</v>
      </c>
      <c r="G13" s="59">
        <f>'[1]311_338'!BT15</f>
        <v>2598</v>
      </c>
    </row>
    <row r="14" spans="1:7" x14ac:dyDescent="0.2">
      <c r="A14" s="12">
        <v>5</v>
      </c>
      <c r="B14" s="83" t="s">
        <v>35</v>
      </c>
      <c r="C14" s="84">
        <f>'[1]311_338'!O16</f>
        <v>0</v>
      </c>
      <c r="D14" s="84">
        <f>'[1]311_338'!P16</f>
        <v>0</v>
      </c>
      <c r="E14" s="59">
        <f>'[1]311_338'!AL16</f>
        <v>0</v>
      </c>
      <c r="F14" s="85">
        <f t="shared" si="1"/>
        <v>0</v>
      </c>
      <c r="G14" s="59">
        <f>'[1]311_338'!BT16</f>
        <v>0</v>
      </c>
    </row>
    <row r="15" spans="1:7" x14ac:dyDescent="0.2">
      <c r="A15" s="12">
        <v>6</v>
      </c>
      <c r="B15" s="83" t="s">
        <v>36</v>
      </c>
      <c r="C15" s="84">
        <f>'[1]311_338'!O17</f>
        <v>0</v>
      </c>
      <c r="D15" s="84">
        <f>'[1]311_338'!P17</f>
        <v>0</v>
      </c>
      <c r="E15" s="59">
        <f>'[1]311_338'!AL17</f>
        <v>0</v>
      </c>
      <c r="F15" s="85">
        <f t="shared" si="1"/>
        <v>0</v>
      </c>
      <c r="G15" s="59">
        <f>'[1]311_338'!BT17</f>
        <v>0</v>
      </c>
    </row>
    <row r="16" spans="1:7" x14ac:dyDescent="0.2">
      <c r="A16" s="12">
        <v>7</v>
      </c>
      <c r="B16" s="83" t="s">
        <v>37</v>
      </c>
      <c r="C16" s="84">
        <f>'[1]311_338'!O18</f>
        <v>3</v>
      </c>
      <c r="D16" s="84">
        <f>'[1]311_338'!P18</f>
        <v>0</v>
      </c>
      <c r="E16" s="59">
        <f>'[1]311_338'!AL18</f>
        <v>2598</v>
      </c>
      <c r="F16" s="85">
        <f t="shared" si="1"/>
        <v>-2598</v>
      </c>
      <c r="G16" s="59">
        <f>'[1]311_338'!BT18</f>
        <v>0</v>
      </c>
    </row>
    <row r="17" spans="1:7" x14ac:dyDescent="0.2">
      <c r="A17" s="12">
        <v>8</v>
      </c>
      <c r="B17" s="83" t="s">
        <v>38</v>
      </c>
      <c r="C17" s="84">
        <f>'[1]311_338'!O19</f>
        <v>6</v>
      </c>
      <c r="D17" s="84">
        <f>'[1]311_338'!P19</f>
        <v>2</v>
      </c>
      <c r="E17" s="59">
        <f>'[1]311_338'!AL19</f>
        <v>5196</v>
      </c>
      <c r="F17" s="85">
        <f t="shared" si="1"/>
        <v>-3464</v>
      </c>
      <c r="G17" s="59">
        <f>'[1]311_338'!BT19</f>
        <v>1732</v>
      </c>
    </row>
    <row r="18" spans="1:7" x14ac:dyDescent="0.2">
      <c r="A18" s="12">
        <v>9</v>
      </c>
      <c r="B18" s="83" t="s">
        <v>39</v>
      </c>
      <c r="C18" s="84">
        <f>'[1]311_338'!O20</f>
        <v>4</v>
      </c>
      <c r="D18" s="84">
        <f>'[1]311_338'!P20</f>
        <v>3</v>
      </c>
      <c r="E18" s="59">
        <f>'[1]311_338'!AL20</f>
        <v>3464</v>
      </c>
      <c r="F18" s="85">
        <f t="shared" si="1"/>
        <v>-866</v>
      </c>
      <c r="G18" s="59">
        <f>'[1]311_338'!BT20</f>
        <v>2598</v>
      </c>
    </row>
    <row r="19" spans="1:7" x14ac:dyDescent="0.2">
      <c r="A19" s="12">
        <v>10</v>
      </c>
      <c r="B19" s="83" t="s">
        <v>40</v>
      </c>
      <c r="C19" s="84">
        <f>'[1]311_338'!O21</f>
        <v>6</v>
      </c>
      <c r="D19" s="84">
        <f>'[1]311_338'!P21</f>
        <v>6</v>
      </c>
      <c r="E19" s="59">
        <f>'[1]311_338'!AL21</f>
        <v>5196</v>
      </c>
      <c r="F19" s="85">
        <f t="shared" si="1"/>
        <v>0</v>
      </c>
      <c r="G19" s="59">
        <f>'[1]311_338'!BT21</f>
        <v>5196</v>
      </c>
    </row>
    <row r="20" spans="1:7" x14ac:dyDescent="0.2">
      <c r="A20" s="12">
        <v>11</v>
      </c>
      <c r="B20" s="83" t="s">
        <v>41</v>
      </c>
      <c r="C20" s="84">
        <f>'[1]311_338'!O22</f>
        <v>1</v>
      </c>
      <c r="D20" s="84">
        <f>'[1]311_338'!P22</f>
        <v>1</v>
      </c>
      <c r="E20" s="59">
        <f>'[1]311_338'!AL22</f>
        <v>866</v>
      </c>
      <c r="F20" s="85">
        <f t="shared" si="1"/>
        <v>0</v>
      </c>
      <c r="G20" s="59">
        <f>'[1]311_338'!BT22</f>
        <v>866</v>
      </c>
    </row>
    <row r="21" spans="1:7" x14ac:dyDescent="0.2">
      <c r="A21" s="12">
        <v>12</v>
      </c>
      <c r="B21" s="83" t="s">
        <v>42</v>
      </c>
      <c r="C21" s="84">
        <f>'[1]311_338'!O23</f>
        <v>5</v>
      </c>
      <c r="D21" s="84">
        <f>'[1]311_338'!P23</f>
        <v>3</v>
      </c>
      <c r="E21" s="59">
        <f>'[1]311_338'!AL23</f>
        <v>4330</v>
      </c>
      <c r="F21" s="85">
        <f t="shared" si="1"/>
        <v>-1732</v>
      </c>
      <c r="G21" s="59">
        <f>'[1]311_338'!BT23</f>
        <v>2598</v>
      </c>
    </row>
    <row r="22" spans="1:7" x14ac:dyDescent="0.2">
      <c r="A22" s="12">
        <v>13</v>
      </c>
      <c r="B22" s="83" t="s">
        <v>43</v>
      </c>
      <c r="C22" s="84">
        <f>'[1]311_338'!O24</f>
        <v>2</v>
      </c>
      <c r="D22" s="84">
        <f>'[1]311_338'!P24</f>
        <v>1</v>
      </c>
      <c r="E22" s="59">
        <f>'[1]311_338'!AL24</f>
        <v>1732</v>
      </c>
      <c r="F22" s="85">
        <f t="shared" si="1"/>
        <v>-866</v>
      </c>
      <c r="G22" s="59">
        <f>'[1]311_338'!BT24</f>
        <v>866</v>
      </c>
    </row>
    <row r="23" spans="1:7" x14ac:dyDescent="0.2">
      <c r="A23" s="12">
        <v>14</v>
      </c>
      <c r="B23" s="83" t="s">
        <v>44</v>
      </c>
      <c r="C23" s="84">
        <f>'[1]311_338'!O25</f>
        <v>0</v>
      </c>
      <c r="D23" s="84">
        <f>'[1]311_338'!P25</f>
        <v>0</v>
      </c>
      <c r="E23" s="59">
        <f>'[1]311_338'!AL25</f>
        <v>0</v>
      </c>
      <c r="F23" s="85">
        <f t="shared" si="1"/>
        <v>0</v>
      </c>
      <c r="G23" s="59">
        <f>'[1]311_338'!BT25</f>
        <v>0</v>
      </c>
    </row>
    <row r="24" spans="1:7" x14ac:dyDescent="0.2">
      <c r="A24" s="12">
        <v>15</v>
      </c>
      <c r="B24" s="83" t="s">
        <v>45</v>
      </c>
      <c r="C24" s="84">
        <f>'[1]311_338'!O26</f>
        <v>0</v>
      </c>
      <c r="D24" s="84">
        <f>'[1]311_338'!P26</f>
        <v>0</v>
      </c>
      <c r="E24" s="59">
        <f>'[1]311_338'!AL26</f>
        <v>0</v>
      </c>
      <c r="F24" s="85">
        <f t="shared" si="1"/>
        <v>0</v>
      </c>
      <c r="G24" s="59">
        <f>'[1]311_338'!BT26</f>
        <v>0</v>
      </c>
    </row>
    <row r="25" spans="1:7" x14ac:dyDescent="0.2">
      <c r="A25" s="12">
        <v>16</v>
      </c>
      <c r="B25" s="83" t="s">
        <v>46</v>
      </c>
      <c r="C25" s="84">
        <f>'[1]311_338'!O27</f>
        <v>0</v>
      </c>
      <c r="D25" s="84">
        <f>'[1]311_338'!P27</f>
        <v>0</v>
      </c>
      <c r="E25" s="59">
        <f>'[1]311_338'!AL27</f>
        <v>0</v>
      </c>
      <c r="F25" s="85">
        <f t="shared" si="1"/>
        <v>0</v>
      </c>
      <c r="G25" s="59">
        <f>'[1]311_338'!BT27</f>
        <v>0</v>
      </c>
    </row>
    <row r="26" spans="1:7" x14ac:dyDescent="0.2">
      <c r="A26" s="12">
        <v>17</v>
      </c>
      <c r="B26" s="83" t="s">
        <v>47</v>
      </c>
      <c r="C26" s="84">
        <f>'[1]311_338'!O28</f>
        <v>0</v>
      </c>
      <c r="D26" s="84">
        <f>'[1]311_338'!P28</f>
        <v>0</v>
      </c>
      <c r="E26" s="59">
        <f>'[1]311_338'!AL28</f>
        <v>0</v>
      </c>
      <c r="F26" s="85">
        <f t="shared" si="1"/>
        <v>0</v>
      </c>
      <c r="G26" s="59">
        <f>'[1]311_338'!BT28</f>
        <v>0</v>
      </c>
    </row>
    <row r="27" spans="1:7" x14ac:dyDescent="0.2">
      <c r="A27" s="12">
        <v>18</v>
      </c>
      <c r="B27" s="83" t="s">
        <v>48</v>
      </c>
      <c r="C27" s="84">
        <f>'[1]311_338'!O29</f>
        <v>1</v>
      </c>
      <c r="D27" s="84">
        <f>'[1]311_338'!P29</f>
        <v>1</v>
      </c>
      <c r="E27" s="59">
        <f>'[1]311_338'!AL29</f>
        <v>866</v>
      </c>
      <c r="F27" s="85">
        <f t="shared" si="1"/>
        <v>0</v>
      </c>
      <c r="G27" s="59">
        <f>'[1]311_338'!BT29</f>
        <v>866</v>
      </c>
    </row>
    <row r="28" spans="1:7" x14ac:dyDescent="0.2">
      <c r="A28" s="12">
        <v>19</v>
      </c>
      <c r="B28" s="83" t="s">
        <v>49</v>
      </c>
      <c r="C28" s="84">
        <f>'[1]311_338'!O30</f>
        <v>0</v>
      </c>
      <c r="D28" s="84">
        <f>'[1]311_338'!P30</f>
        <v>0</v>
      </c>
      <c r="E28" s="59">
        <f>'[1]311_338'!AL30</f>
        <v>0</v>
      </c>
      <c r="F28" s="85">
        <f t="shared" si="1"/>
        <v>0</v>
      </c>
      <c r="G28" s="59">
        <f>'[1]311_338'!BT30</f>
        <v>0</v>
      </c>
    </row>
    <row r="29" spans="1:7" x14ac:dyDescent="0.2">
      <c r="A29" s="12">
        <v>20</v>
      </c>
      <c r="B29" s="83" t="s">
        <v>50</v>
      </c>
      <c r="C29" s="84">
        <f>'[1]311_338'!O31</f>
        <v>1</v>
      </c>
      <c r="D29" s="84">
        <f>'[1]311_338'!P31</f>
        <v>0</v>
      </c>
      <c r="E29" s="59">
        <f>'[1]311_338'!AL31</f>
        <v>866</v>
      </c>
      <c r="F29" s="85">
        <f t="shared" si="1"/>
        <v>-866</v>
      </c>
      <c r="G29" s="59">
        <f>'[1]311_338'!BT31</f>
        <v>0</v>
      </c>
    </row>
    <row r="30" spans="1:7" ht="33.75" x14ac:dyDescent="0.2">
      <c r="A30" s="12"/>
      <c r="B30" s="86" t="s">
        <v>183</v>
      </c>
      <c r="C30" s="84"/>
      <c r="D30" s="84"/>
      <c r="E30" s="59"/>
      <c r="F30" s="85">
        <v>0</v>
      </c>
      <c r="G30" s="59"/>
    </row>
    <row r="31" spans="1:7" ht="15" customHeight="1" x14ac:dyDescent="0.2">
      <c r="A31" s="420" t="s">
        <v>73</v>
      </c>
      <c r="B31" s="421"/>
      <c r="C31" s="273">
        <f>SUM(C32:C47)</f>
        <v>111</v>
      </c>
      <c r="D31" s="273">
        <f t="shared" ref="D31:G31" si="2">SUM(D32:D47)</f>
        <v>82</v>
      </c>
      <c r="E31" s="273">
        <f t="shared" si="2"/>
        <v>96126</v>
      </c>
      <c r="F31" s="273">
        <f t="shared" si="2"/>
        <v>-25114</v>
      </c>
      <c r="G31" s="273">
        <f t="shared" si="2"/>
        <v>71012</v>
      </c>
    </row>
    <row r="32" spans="1:7" x14ac:dyDescent="0.2">
      <c r="A32" s="12">
        <v>1</v>
      </c>
      <c r="B32" s="83" t="s">
        <v>8</v>
      </c>
      <c r="C32" s="272">
        <f>'[1]322_338_389'!AT10</f>
        <v>4</v>
      </c>
      <c r="D32" s="272">
        <f>'[1]322_338_389'!AU10</f>
        <v>4</v>
      </c>
      <c r="E32" s="59">
        <f>'[1]322_338_389'!CH10</f>
        <v>3464</v>
      </c>
      <c r="F32" s="85">
        <f>G32-E32</f>
        <v>0</v>
      </c>
      <c r="G32" s="59">
        <f>'[1]322_338_389'!FG10</f>
        <v>3464</v>
      </c>
    </row>
    <row r="33" spans="1:7" x14ac:dyDescent="0.2">
      <c r="A33" s="12">
        <v>2</v>
      </c>
      <c r="B33" s="83" t="s">
        <v>9</v>
      </c>
      <c r="C33" s="272">
        <f>'[1]322_338_389'!AT11</f>
        <v>21</v>
      </c>
      <c r="D33" s="272">
        <f>'[1]322_338_389'!AU11</f>
        <v>18</v>
      </c>
      <c r="E33" s="59">
        <f>'[1]322_338_389'!CH11</f>
        <v>18186</v>
      </c>
      <c r="F33" s="85">
        <f t="shared" ref="F33:F47" si="3">G33-E33</f>
        <v>-2598</v>
      </c>
      <c r="G33" s="59">
        <f>'[1]322_338_389'!FG11</f>
        <v>15588</v>
      </c>
    </row>
    <row r="34" spans="1:7" x14ac:dyDescent="0.2">
      <c r="A34" s="12">
        <v>3</v>
      </c>
      <c r="B34" s="83" t="s">
        <v>10</v>
      </c>
      <c r="C34" s="272">
        <f>'[1]322_338_389'!AT12</f>
        <v>0</v>
      </c>
      <c r="D34" s="272">
        <f>'[1]322_338_389'!AU12</f>
        <v>0</v>
      </c>
      <c r="E34" s="59">
        <f>'[1]322_338_389'!CH12</f>
        <v>0</v>
      </c>
      <c r="F34" s="85">
        <f t="shared" si="3"/>
        <v>0</v>
      </c>
      <c r="G34" s="59">
        <f>'[1]322_338_389'!FG12</f>
        <v>0</v>
      </c>
    </row>
    <row r="35" spans="1:7" x14ac:dyDescent="0.2">
      <c r="A35" s="12">
        <v>4</v>
      </c>
      <c r="B35" s="83" t="s">
        <v>11</v>
      </c>
      <c r="C35" s="272">
        <f>'[1]322_338_389'!AT13</f>
        <v>22</v>
      </c>
      <c r="D35" s="272">
        <f>'[1]322_338_389'!AU13</f>
        <v>20</v>
      </c>
      <c r="E35" s="59">
        <f>'[1]322_338_389'!CH13</f>
        <v>19052</v>
      </c>
      <c r="F35" s="85">
        <f t="shared" si="3"/>
        <v>-1732</v>
      </c>
      <c r="G35" s="59">
        <f>'[1]322_338_389'!FG13</f>
        <v>17320</v>
      </c>
    </row>
    <row r="36" spans="1:7" x14ac:dyDescent="0.2">
      <c r="A36" s="12">
        <v>5</v>
      </c>
      <c r="B36" s="83" t="s">
        <v>12</v>
      </c>
      <c r="C36" s="272">
        <f>'[1]322_338_389'!AT14</f>
        <v>15</v>
      </c>
      <c r="D36" s="272">
        <f>'[1]322_338_389'!AU14</f>
        <v>6</v>
      </c>
      <c r="E36" s="59">
        <f>'[1]322_338_389'!CH14</f>
        <v>12990</v>
      </c>
      <c r="F36" s="85">
        <f t="shared" si="3"/>
        <v>-7794</v>
      </c>
      <c r="G36" s="59">
        <f>'[1]322_338_389'!FG14</f>
        <v>5196</v>
      </c>
    </row>
    <row r="37" spans="1:7" x14ac:dyDescent="0.2">
      <c r="A37" s="12">
        <v>6</v>
      </c>
      <c r="B37" s="83" t="s">
        <v>13</v>
      </c>
      <c r="C37" s="272">
        <f>'[1]322_338_389'!AT15</f>
        <v>9</v>
      </c>
      <c r="D37" s="272">
        <f>'[1]322_338_389'!AU15</f>
        <v>8</v>
      </c>
      <c r="E37" s="59">
        <f>'[1]322_338_389'!CH15</f>
        <v>7794</v>
      </c>
      <c r="F37" s="85">
        <f t="shared" si="3"/>
        <v>-866</v>
      </c>
      <c r="G37" s="59">
        <f>'[1]322_338_389'!FG15</f>
        <v>6928</v>
      </c>
    </row>
    <row r="38" spans="1:7" x14ac:dyDescent="0.2">
      <c r="A38" s="12">
        <v>7</v>
      </c>
      <c r="B38" s="83" t="s">
        <v>14</v>
      </c>
      <c r="C38" s="272">
        <f>'[1]322_338_389'!AT16</f>
        <v>3</v>
      </c>
      <c r="D38" s="272">
        <f>'[1]322_338_389'!AU16</f>
        <v>3</v>
      </c>
      <c r="E38" s="59">
        <f>'[1]322_338_389'!CH16</f>
        <v>2598</v>
      </c>
      <c r="F38" s="85">
        <f t="shared" si="3"/>
        <v>0</v>
      </c>
      <c r="G38" s="59">
        <f>'[1]322_338_389'!FG16</f>
        <v>2598</v>
      </c>
    </row>
    <row r="39" spans="1:7" hidden="1" x14ac:dyDescent="0.2">
      <c r="A39" s="12">
        <v>8</v>
      </c>
      <c r="B39" s="83" t="s">
        <v>15</v>
      </c>
      <c r="C39" s="272">
        <f>'[1]322_338_389'!AT17</f>
        <v>0</v>
      </c>
      <c r="D39" s="272">
        <f>'[1]322_338_389'!AU17</f>
        <v>0</v>
      </c>
      <c r="E39" s="59">
        <f>'[1]322_338_389'!CH17</f>
        <v>0</v>
      </c>
      <c r="F39" s="85">
        <f t="shared" si="3"/>
        <v>0</v>
      </c>
      <c r="G39" s="59">
        <f>'[1]322_338_389'!FG17</f>
        <v>0</v>
      </c>
    </row>
    <row r="40" spans="1:7" x14ac:dyDescent="0.2">
      <c r="A40" s="12">
        <v>8</v>
      </c>
      <c r="B40" s="83" t="s">
        <v>16</v>
      </c>
      <c r="C40" s="272">
        <f>'[1]322_338_389'!AT18</f>
        <v>5</v>
      </c>
      <c r="D40" s="272">
        <f>'[1]322_338_389'!AU18</f>
        <v>0</v>
      </c>
      <c r="E40" s="59">
        <f>'[1]322_338_389'!CH18</f>
        <v>4330</v>
      </c>
      <c r="F40" s="85">
        <f t="shared" si="3"/>
        <v>-4330</v>
      </c>
      <c r="G40" s="59">
        <f>'[1]322_338_389'!FG18</f>
        <v>0</v>
      </c>
    </row>
    <row r="41" spans="1:7" x14ac:dyDescent="0.2">
      <c r="A41" s="12">
        <v>9</v>
      </c>
      <c r="B41" s="83" t="s">
        <v>17</v>
      </c>
      <c r="C41" s="272">
        <f>'[1]322_338_389'!AT19</f>
        <v>1</v>
      </c>
      <c r="D41" s="272">
        <f>'[1]322_338_389'!AU19</f>
        <v>0</v>
      </c>
      <c r="E41" s="59">
        <f>'[1]322_338_389'!CH19</f>
        <v>866</v>
      </c>
      <c r="F41" s="85">
        <f t="shared" si="3"/>
        <v>-866</v>
      </c>
      <c r="G41" s="59">
        <f>'[1]322_338_389'!FG19</f>
        <v>0</v>
      </c>
    </row>
    <row r="42" spans="1:7" x14ac:dyDescent="0.2">
      <c r="A42" s="12">
        <v>10</v>
      </c>
      <c r="B42" s="83" t="s">
        <v>18</v>
      </c>
      <c r="C42" s="272">
        <f>'[1]322_338_389'!AT20</f>
        <v>6</v>
      </c>
      <c r="D42" s="272">
        <f>'[1]322_338_389'!AU20</f>
        <v>0</v>
      </c>
      <c r="E42" s="59">
        <f>'[1]322_338_389'!CH20</f>
        <v>5196</v>
      </c>
      <c r="F42" s="85">
        <f t="shared" si="3"/>
        <v>-5196</v>
      </c>
      <c r="G42" s="59">
        <f>'[1]322_338_389'!FG20</f>
        <v>0</v>
      </c>
    </row>
    <row r="43" spans="1:7" x14ac:dyDescent="0.2">
      <c r="A43" s="12">
        <v>11</v>
      </c>
      <c r="B43" s="83" t="s">
        <v>19</v>
      </c>
      <c r="C43" s="272">
        <f>'[1]322_338_389'!AT21</f>
        <v>9</v>
      </c>
      <c r="D43" s="272">
        <f>'[1]322_338_389'!AU21</f>
        <v>9</v>
      </c>
      <c r="E43" s="59">
        <f>'[1]322_338_389'!CH21</f>
        <v>7794</v>
      </c>
      <c r="F43" s="85">
        <f t="shared" si="3"/>
        <v>0</v>
      </c>
      <c r="G43" s="59">
        <f>'[1]322_338_389'!FG21</f>
        <v>7794</v>
      </c>
    </row>
    <row r="44" spans="1:7" x14ac:dyDescent="0.2">
      <c r="A44" s="12">
        <v>12</v>
      </c>
      <c r="B44" s="83" t="s">
        <v>20</v>
      </c>
      <c r="C44" s="272">
        <f>'[1]322_338_389'!AT22</f>
        <v>0</v>
      </c>
      <c r="D44" s="272">
        <f>'[1]322_338_389'!AU22</f>
        <v>0</v>
      </c>
      <c r="E44" s="59">
        <f>'[1]322_338_389'!CH22</f>
        <v>0</v>
      </c>
      <c r="F44" s="85">
        <f t="shared" si="3"/>
        <v>0</v>
      </c>
      <c r="G44" s="59">
        <f>'[1]322_338_389'!FG22</f>
        <v>0</v>
      </c>
    </row>
    <row r="45" spans="1:7" x14ac:dyDescent="0.2">
      <c r="A45" s="12">
        <v>13</v>
      </c>
      <c r="B45" s="83" t="s">
        <v>21</v>
      </c>
      <c r="C45" s="272">
        <f>'[1]322_338_389'!AT23</f>
        <v>0</v>
      </c>
      <c r="D45" s="272">
        <f>'[1]322_338_389'!AU23</f>
        <v>0</v>
      </c>
      <c r="E45" s="59">
        <f>'[1]322_338_389'!CH23</f>
        <v>0</v>
      </c>
      <c r="F45" s="85">
        <f t="shared" si="3"/>
        <v>0</v>
      </c>
      <c r="G45" s="59">
        <f>'[1]322_338_389'!FG23</f>
        <v>0</v>
      </c>
    </row>
    <row r="46" spans="1:7" x14ac:dyDescent="0.2">
      <c r="A46" s="12">
        <v>14</v>
      </c>
      <c r="B46" s="83" t="s">
        <v>74</v>
      </c>
      <c r="C46" s="272">
        <f>'[1]326_338_389'!AE11</f>
        <v>15</v>
      </c>
      <c r="D46" s="272">
        <f>'[1]326_338_389'!AF11</f>
        <v>14</v>
      </c>
      <c r="E46" s="59">
        <f>'[1]326_338_389'!$BA$11</f>
        <v>12990</v>
      </c>
      <c r="F46" s="85">
        <f t="shared" si="3"/>
        <v>-866</v>
      </c>
      <c r="G46" s="59">
        <f>'[1]326_338_389'!$CW$11</f>
        <v>12124</v>
      </c>
    </row>
    <row r="47" spans="1:7" x14ac:dyDescent="0.2">
      <c r="A47" s="12">
        <v>15</v>
      </c>
      <c r="B47" s="83" t="s">
        <v>75</v>
      </c>
      <c r="C47" s="272">
        <v>1</v>
      </c>
      <c r="D47" s="272">
        <v>0</v>
      </c>
      <c r="E47" s="59">
        <v>866</v>
      </c>
      <c r="F47" s="85">
        <f t="shared" si="3"/>
        <v>-866</v>
      </c>
      <c r="G47" s="59">
        <v>0</v>
      </c>
    </row>
    <row r="48" spans="1:7" x14ac:dyDescent="0.2">
      <c r="A48" s="12"/>
      <c r="B48" s="17" t="s">
        <v>22</v>
      </c>
      <c r="C48" s="87"/>
      <c r="D48" s="87"/>
      <c r="E48" s="87"/>
      <c r="F48" s="87"/>
      <c r="G48" s="87"/>
    </row>
    <row r="49" spans="1:7" ht="41.25" customHeight="1" x14ac:dyDescent="0.2">
      <c r="A49" s="12"/>
      <c r="B49" s="17" t="s">
        <v>183</v>
      </c>
      <c r="C49" s="87"/>
      <c r="D49" s="87">
        <v>0</v>
      </c>
      <c r="E49" s="87"/>
      <c r="F49" s="88">
        <v>0</v>
      </c>
      <c r="G49" s="87"/>
    </row>
    <row r="50" spans="1:7" ht="21" customHeight="1" x14ac:dyDescent="0.2">
      <c r="A50" s="12"/>
      <c r="B50" s="17" t="s">
        <v>76</v>
      </c>
      <c r="C50" s="277">
        <f>C9+C31</f>
        <v>149</v>
      </c>
      <c r="D50" s="277">
        <f t="shared" ref="D50:G50" si="4">D9+D31</f>
        <v>105</v>
      </c>
      <c r="E50" s="277">
        <f t="shared" si="4"/>
        <v>129034</v>
      </c>
      <c r="F50" s="277">
        <f t="shared" si="4"/>
        <v>-38104</v>
      </c>
      <c r="G50" s="277">
        <f t="shared" si="4"/>
        <v>90930</v>
      </c>
    </row>
    <row r="51" spans="1:7" x14ac:dyDescent="0.2">
      <c r="B51" s="68" t="s">
        <v>24</v>
      </c>
    </row>
    <row r="52" spans="1:7" ht="27.75" customHeight="1" x14ac:dyDescent="0.2">
      <c r="B52" s="391" t="s">
        <v>202</v>
      </c>
      <c r="C52" s="431"/>
      <c r="D52" s="316">
        <f>C50</f>
        <v>149</v>
      </c>
      <c r="E52" s="90">
        <f>E50</f>
        <v>129034</v>
      </c>
    </row>
    <row r="53" spans="1:7" ht="34.5" customHeight="1" x14ac:dyDescent="0.2">
      <c r="B53" s="391" t="s">
        <v>197</v>
      </c>
      <c r="C53" s="431"/>
      <c r="D53" s="89">
        <v>0</v>
      </c>
      <c r="E53" s="90">
        <v>0</v>
      </c>
    </row>
    <row r="54" spans="1:7" x14ac:dyDescent="0.2">
      <c r="B54" s="499" t="s">
        <v>26</v>
      </c>
      <c r="C54" s="500"/>
      <c r="D54" s="316">
        <f>D50</f>
        <v>105</v>
      </c>
      <c r="E54" s="91">
        <f>G50</f>
        <v>90930</v>
      </c>
    </row>
  </sheetData>
  <sheetProtection algorithmName="SHA-512" hashValue="HY9sg7elp/LVHrl2XJZ5NJAUNTlkEjRnboux1kSb9yAPDRec6DfyhbijSPsXHVuf+R5tLRGpA5VbNzB//L8nug==" saltValue="J0ULJufGy4YqWWPBj971GA==" spinCount="100000" sheet="1" objects="1" scenarios="1"/>
  <mergeCells count="10">
    <mergeCell ref="B53:C53"/>
    <mergeCell ref="B54:C54"/>
    <mergeCell ref="A5:G6"/>
    <mergeCell ref="A7:A8"/>
    <mergeCell ref="B7:B8"/>
    <mergeCell ref="C7:D7"/>
    <mergeCell ref="F7:F8"/>
    <mergeCell ref="B52:C52"/>
    <mergeCell ref="A9:B9"/>
    <mergeCell ref="A31:B3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2:G29"/>
  <sheetViews>
    <sheetView workbookViewId="0">
      <selection activeCell="I26" sqref="I26"/>
    </sheetView>
  </sheetViews>
  <sheetFormatPr defaultColWidth="9.140625" defaultRowHeight="12.75" x14ac:dyDescent="0.2"/>
  <cols>
    <col min="1" max="1" width="4.7109375" style="41" customWidth="1"/>
    <col min="2" max="2" width="30.7109375" style="41" customWidth="1"/>
    <col min="3" max="3" width="7.140625" style="41" customWidth="1"/>
    <col min="4" max="4" width="7.28515625" style="41" customWidth="1"/>
    <col min="5" max="5" width="10.5703125" style="41" customWidth="1"/>
    <col min="6" max="6" width="13" style="41" customWidth="1"/>
    <col min="7" max="7" width="12.5703125" style="41" customWidth="1"/>
    <col min="8" max="16384" width="9.140625" style="41"/>
  </cols>
  <sheetData>
    <row r="2" spans="1:7" x14ac:dyDescent="0.2">
      <c r="F2" s="41" t="s">
        <v>167</v>
      </c>
    </row>
    <row r="3" spans="1:7" ht="15" x14ac:dyDescent="0.25">
      <c r="B3" s="41" t="s">
        <v>79</v>
      </c>
      <c r="F3" s="2" t="str">
        <f>'5.8'!E3</f>
        <v>от Заповед № 224/22.02.2024 г.</v>
      </c>
    </row>
    <row r="5" spans="1:7" ht="38.25" x14ac:dyDescent="0.2">
      <c r="A5" s="503" t="s">
        <v>1</v>
      </c>
      <c r="B5" s="501" t="s">
        <v>216</v>
      </c>
      <c r="C5" s="490" t="s">
        <v>195</v>
      </c>
      <c r="D5" s="490"/>
      <c r="E5" s="71" t="s">
        <v>69</v>
      </c>
      <c r="F5" s="491" t="s">
        <v>177</v>
      </c>
      <c r="G5" s="71" t="s">
        <v>71</v>
      </c>
    </row>
    <row r="6" spans="1:7" ht="51" customHeight="1" x14ac:dyDescent="0.2">
      <c r="A6" s="503"/>
      <c r="B6" s="501"/>
      <c r="C6" s="92" t="s">
        <v>27</v>
      </c>
      <c r="D6" s="81" t="s">
        <v>28</v>
      </c>
      <c r="E6" s="93">
        <f>'[1]322_338_389'!$CG$8</f>
        <v>6432</v>
      </c>
      <c r="F6" s="491"/>
      <c r="G6" s="94">
        <f>'[1]322_338_389'!$FF$8</f>
        <v>6432</v>
      </c>
    </row>
    <row r="7" spans="1:7" x14ac:dyDescent="0.2">
      <c r="A7" s="12">
        <v>1</v>
      </c>
      <c r="B7" s="83" t="s">
        <v>8</v>
      </c>
      <c r="C7" s="278">
        <f>'[1]322_338_389'!AV10</f>
        <v>0</v>
      </c>
      <c r="D7" s="278">
        <f>'[1]322_338_389'!AW10</f>
        <v>0</v>
      </c>
      <c r="E7" s="95">
        <f>'[1]322_338_389'!CG10</f>
        <v>0</v>
      </c>
      <c r="F7" s="95">
        <f>G7-E7</f>
        <v>0</v>
      </c>
      <c r="G7" s="96">
        <f>'[1]322_338_389'!FF10</f>
        <v>0</v>
      </c>
    </row>
    <row r="8" spans="1:7" x14ac:dyDescent="0.2">
      <c r="A8" s="12">
        <v>2</v>
      </c>
      <c r="B8" s="83" t="s">
        <v>9</v>
      </c>
      <c r="C8" s="278">
        <f>'[1]322_338_389'!AV11</f>
        <v>21</v>
      </c>
      <c r="D8" s="278">
        <f>'[1]322_338_389'!AW11</f>
        <v>18</v>
      </c>
      <c r="E8" s="95">
        <f>'[1]322_338_389'!CG11</f>
        <v>135072</v>
      </c>
      <c r="F8" s="95">
        <f t="shared" ref="F8:F22" si="0">G8-E8</f>
        <v>-19296</v>
      </c>
      <c r="G8" s="96">
        <f>'[1]322_338_389'!FF11</f>
        <v>115776</v>
      </c>
    </row>
    <row r="9" spans="1:7" x14ac:dyDescent="0.2">
      <c r="A9" s="12">
        <v>3</v>
      </c>
      <c r="B9" s="83" t="s">
        <v>10</v>
      </c>
      <c r="C9" s="278">
        <f>'[1]322_338_389'!AV12</f>
        <v>0</v>
      </c>
      <c r="D9" s="278" t="str">
        <f>'[1]322_338_389'!AW12</f>
        <v>0</v>
      </c>
      <c r="E9" s="95">
        <f>'[1]322_338_389'!CG12</f>
        <v>0</v>
      </c>
      <c r="F9" s="95">
        <f t="shared" si="0"/>
        <v>0</v>
      </c>
      <c r="G9" s="96">
        <f>'[1]322_338_389'!FF12</f>
        <v>0</v>
      </c>
    </row>
    <row r="10" spans="1:7" x14ac:dyDescent="0.2">
      <c r="A10" s="12">
        <v>4</v>
      </c>
      <c r="B10" s="83" t="s">
        <v>11</v>
      </c>
      <c r="C10" s="278">
        <f>'[1]322_338_389'!AV13</f>
        <v>22</v>
      </c>
      <c r="D10" s="278">
        <f>'[1]322_338_389'!AW13</f>
        <v>20</v>
      </c>
      <c r="E10" s="95">
        <f>'[1]322_338_389'!CG13</f>
        <v>141504</v>
      </c>
      <c r="F10" s="95">
        <f t="shared" si="0"/>
        <v>-12864</v>
      </c>
      <c r="G10" s="96">
        <f>'[1]322_338_389'!FF13</f>
        <v>128640</v>
      </c>
    </row>
    <row r="11" spans="1:7" x14ac:dyDescent="0.2">
      <c r="A11" s="12">
        <v>5</v>
      </c>
      <c r="B11" s="83" t="s">
        <v>12</v>
      </c>
      <c r="C11" s="278">
        <f>'[1]322_338_389'!AV14</f>
        <v>15</v>
      </c>
      <c r="D11" s="278">
        <f>'[1]322_338_389'!AW14</f>
        <v>6</v>
      </c>
      <c r="E11" s="95">
        <f>'[1]322_338_389'!CG14</f>
        <v>96480</v>
      </c>
      <c r="F11" s="95">
        <f t="shared" si="0"/>
        <v>-57888</v>
      </c>
      <c r="G11" s="96">
        <f>'[1]322_338_389'!FF14</f>
        <v>38592</v>
      </c>
    </row>
    <row r="12" spans="1:7" x14ac:dyDescent="0.2">
      <c r="A12" s="12">
        <v>6</v>
      </c>
      <c r="B12" s="83" t="s">
        <v>13</v>
      </c>
      <c r="C12" s="278">
        <f>'[1]322_338_389'!AV15</f>
        <v>1</v>
      </c>
      <c r="D12" s="278">
        <f>'[1]322_338_389'!AW15</f>
        <v>0</v>
      </c>
      <c r="E12" s="95">
        <f>'[1]322_338_389'!CG15</f>
        <v>6432</v>
      </c>
      <c r="F12" s="95">
        <f t="shared" si="0"/>
        <v>-6432</v>
      </c>
      <c r="G12" s="96">
        <f>'[1]322_338_389'!FF15</f>
        <v>0</v>
      </c>
    </row>
    <row r="13" spans="1:7" x14ac:dyDescent="0.2">
      <c r="A13" s="12">
        <v>7</v>
      </c>
      <c r="B13" s="83" t="s">
        <v>14</v>
      </c>
      <c r="C13" s="278">
        <f>'[1]322_338_389'!AV16</f>
        <v>3</v>
      </c>
      <c r="D13" s="278" t="str">
        <f>'[1]322_338_389'!AW16</f>
        <v>0</v>
      </c>
      <c r="E13" s="95">
        <f>'[1]322_338_389'!CG16</f>
        <v>19296</v>
      </c>
      <c r="F13" s="95">
        <f t="shared" si="0"/>
        <v>-19296</v>
      </c>
      <c r="G13" s="96">
        <f>'[1]322_338_389'!FF16</f>
        <v>0</v>
      </c>
    </row>
    <row r="14" spans="1:7" hidden="1" x14ac:dyDescent="0.2">
      <c r="A14" s="12">
        <v>8</v>
      </c>
      <c r="B14" s="83" t="s">
        <v>15</v>
      </c>
      <c r="C14" s="278">
        <f>'[1]322_338_389'!AV17</f>
        <v>0</v>
      </c>
      <c r="D14" s="278" t="str">
        <f>'[1]322_338_389'!AW17</f>
        <v>0</v>
      </c>
      <c r="E14" s="95">
        <f>'[1]322_338_389'!CG17</f>
        <v>0</v>
      </c>
      <c r="F14" s="95">
        <f t="shared" si="0"/>
        <v>0</v>
      </c>
      <c r="G14" s="96">
        <f>'[1]322_338_389'!FF17</f>
        <v>0</v>
      </c>
    </row>
    <row r="15" spans="1:7" x14ac:dyDescent="0.2">
      <c r="A15" s="12">
        <v>8</v>
      </c>
      <c r="B15" s="83" t="s">
        <v>16</v>
      </c>
      <c r="C15" s="278">
        <f>'[1]322_338_389'!AV18</f>
        <v>0</v>
      </c>
      <c r="D15" s="278" t="str">
        <f>'[1]322_338_389'!AW18</f>
        <v>0</v>
      </c>
      <c r="E15" s="95">
        <f>'[1]322_338_389'!CG18</f>
        <v>0</v>
      </c>
      <c r="F15" s="95">
        <f t="shared" si="0"/>
        <v>0</v>
      </c>
      <c r="G15" s="96">
        <f>'[1]322_338_389'!FF18</f>
        <v>0</v>
      </c>
    </row>
    <row r="16" spans="1:7" x14ac:dyDescent="0.2">
      <c r="A16" s="12">
        <v>9</v>
      </c>
      <c r="B16" s="83" t="s">
        <v>17</v>
      </c>
      <c r="C16" s="278">
        <f>'[1]322_338_389'!AV19</f>
        <v>0</v>
      </c>
      <c r="D16" s="278" t="str">
        <f>'[1]322_338_389'!AW19</f>
        <v>0</v>
      </c>
      <c r="E16" s="95">
        <f>'[1]322_338_389'!CG19</f>
        <v>0</v>
      </c>
      <c r="F16" s="95">
        <f t="shared" si="0"/>
        <v>0</v>
      </c>
      <c r="G16" s="96">
        <f>'[1]322_338_389'!FF19</f>
        <v>0</v>
      </c>
    </row>
    <row r="17" spans="1:7" x14ac:dyDescent="0.2">
      <c r="A17" s="12">
        <v>10</v>
      </c>
      <c r="B17" s="83" t="s">
        <v>18</v>
      </c>
      <c r="C17" s="278">
        <f>'[1]322_338_389'!AV20</f>
        <v>0</v>
      </c>
      <c r="D17" s="278" t="str">
        <f>'[1]322_338_389'!AW20</f>
        <v>0</v>
      </c>
      <c r="E17" s="95">
        <f>'[1]322_338_389'!CG20</f>
        <v>0</v>
      </c>
      <c r="F17" s="95">
        <f t="shared" si="0"/>
        <v>0</v>
      </c>
      <c r="G17" s="96">
        <f>'[1]322_338_389'!FF20</f>
        <v>0</v>
      </c>
    </row>
    <row r="18" spans="1:7" x14ac:dyDescent="0.2">
      <c r="A18" s="12">
        <v>11</v>
      </c>
      <c r="B18" s="83" t="s">
        <v>19</v>
      </c>
      <c r="C18" s="278">
        <f>'[1]322_338_389'!AV21</f>
        <v>0</v>
      </c>
      <c r="D18" s="278">
        <f>'[1]322_338_389'!AW21</f>
        <v>0</v>
      </c>
      <c r="E18" s="95">
        <f>'[1]322_338_389'!CG21</f>
        <v>0</v>
      </c>
      <c r="F18" s="95">
        <f t="shared" si="0"/>
        <v>0</v>
      </c>
      <c r="G18" s="96">
        <f>'[1]322_338_389'!FF21</f>
        <v>0</v>
      </c>
    </row>
    <row r="19" spans="1:7" x14ac:dyDescent="0.2">
      <c r="A19" s="12">
        <v>12</v>
      </c>
      <c r="B19" s="83" t="s">
        <v>20</v>
      </c>
      <c r="C19" s="278">
        <f>'[1]322_338_389'!AV22</f>
        <v>0</v>
      </c>
      <c r="D19" s="278" t="str">
        <f>'[1]322_338_389'!AW22</f>
        <v>0</v>
      </c>
      <c r="E19" s="95">
        <f>'[1]322_338_389'!CG22</f>
        <v>0</v>
      </c>
      <c r="F19" s="95">
        <f t="shared" si="0"/>
        <v>0</v>
      </c>
      <c r="G19" s="96">
        <f>'[1]322_338_389'!FF22</f>
        <v>0</v>
      </c>
    </row>
    <row r="20" spans="1:7" x14ac:dyDescent="0.2">
      <c r="A20" s="12">
        <v>13</v>
      </c>
      <c r="B20" s="83" t="s">
        <v>21</v>
      </c>
      <c r="C20" s="278">
        <f>'[1]322_338_389'!AV23</f>
        <v>0</v>
      </c>
      <c r="D20" s="278" t="str">
        <f>'[1]322_338_389'!AW23</f>
        <v>0</v>
      </c>
      <c r="E20" s="95">
        <f>'[1]322_338_389'!CG23</f>
        <v>0</v>
      </c>
      <c r="F20" s="95">
        <f t="shared" si="0"/>
        <v>0</v>
      </c>
      <c r="G20" s="96">
        <f>'[1]322_338_389'!FF23</f>
        <v>0</v>
      </c>
    </row>
    <row r="21" spans="1:7" x14ac:dyDescent="0.2">
      <c r="A21" s="12">
        <v>14</v>
      </c>
      <c r="B21" s="83" t="s">
        <v>74</v>
      </c>
      <c r="C21" s="87">
        <f>'[1]326_338_389'!AE11</f>
        <v>15</v>
      </c>
      <c r="D21" s="87">
        <f>'[1]326_338_389'!AF11</f>
        <v>14</v>
      </c>
      <c r="E21" s="50">
        <f>'[1]326_338_389'!$BB$11</f>
        <v>96480</v>
      </c>
      <c r="F21" s="95">
        <f t="shared" si="0"/>
        <v>-6432</v>
      </c>
      <c r="G21" s="96">
        <f>'[1]326_338_389'!$CX$11</f>
        <v>90048</v>
      </c>
    </row>
    <row r="22" spans="1:7" x14ac:dyDescent="0.2">
      <c r="A22" s="12">
        <v>15</v>
      </c>
      <c r="B22" s="83" t="s">
        <v>75</v>
      </c>
      <c r="C22" s="87" t="s">
        <v>80</v>
      </c>
      <c r="D22" s="87">
        <v>0</v>
      </c>
      <c r="E22" s="50">
        <v>0</v>
      </c>
      <c r="F22" s="95">
        <f t="shared" si="0"/>
        <v>0</v>
      </c>
      <c r="G22" s="98">
        <v>0</v>
      </c>
    </row>
    <row r="23" spans="1:7" x14ac:dyDescent="0.2">
      <c r="A23" s="12"/>
      <c r="B23" s="17" t="s">
        <v>22</v>
      </c>
      <c r="C23" s="12"/>
      <c r="D23" s="12"/>
      <c r="E23" s="12"/>
      <c r="F23" s="12"/>
      <c r="G23" s="98"/>
    </row>
    <row r="24" spans="1:7" ht="35.25" customHeight="1" x14ac:dyDescent="0.2">
      <c r="A24" s="12"/>
      <c r="B24" s="99" t="s">
        <v>183</v>
      </c>
      <c r="C24" s="12"/>
      <c r="D24" s="12">
        <v>0</v>
      </c>
      <c r="E24" s="12"/>
      <c r="F24" s="100">
        <v>0</v>
      </c>
      <c r="G24" s="98"/>
    </row>
    <row r="25" spans="1:7" x14ac:dyDescent="0.2">
      <c r="A25" s="12"/>
      <c r="B25" s="17" t="s">
        <v>65</v>
      </c>
      <c r="C25" s="101">
        <f>SUM(C7:C23)</f>
        <v>77</v>
      </c>
      <c r="D25" s="101">
        <f t="shared" ref="D25:G25" si="1">SUM(D7:D23)</f>
        <v>58</v>
      </c>
      <c r="E25" s="101">
        <f t="shared" si="1"/>
        <v>495264</v>
      </c>
      <c r="F25" s="101">
        <f t="shared" si="1"/>
        <v>-122208</v>
      </c>
      <c r="G25" s="101">
        <f t="shared" si="1"/>
        <v>373056</v>
      </c>
    </row>
    <row r="26" spans="1:7" x14ac:dyDescent="0.2">
      <c r="B26" s="70" t="s">
        <v>24</v>
      </c>
    </row>
    <row r="27" spans="1:7" x14ac:dyDescent="0.2">
      <c r="B27" s="391" t="s">
        <v>202</v>
      </c>
      <c r="C27" s="431"/>
      <c r="D27" s="103">
        <f>C25</f>
        <v>77</v>
      </c>
      <c r="E27" s="103">
        <f>E25</f>
        <v>495264</v>
      </c>
    </row>
    <row r="28" spans="1:7" x14ac:dyDescent="0.2">
      <c r="B28" s="391" t="s">
        <v>197</v>
      </c>
      <c r="C28" s="431"/>
      <c r="D28" s="73">
        <v>0</v>
      </c>
      <c r="E28" s="103">
        <v>0</v>
      </c>
    </row>
    <row r="29" spans="1:7" x14ac:dyDescent="0.2">
      <c r="B29" s="494" t="s">
        <v>58</v>
      </c>
      <c r="C29" s="488"/>
      <c r="D29" s="103">
        <f>D25</f>
        <v>58</v>
      </c>
      <c r="E29" s="103">
        <f>G25</f>
        <v>373056</v>
      </c>
    </row>
  </sheetData>
  <sheetProtection algorithmName="SHA-512" hashValue="PV+XzHWPOUFK4qJ0nD5gbhuHlMTjMQQrr9Twh4T2hKgXQZciRL/heGPM0gqpKs4Vs8hTDisUawoaf+cdabypWQ==" saltValue="GiaaS4XYUH8QZrwKg5o0aQ==" spinCount="100000" sheet="1" objects="1" scenarios="1"/>
  <mergeCells count="7">
    <mergeCell ref="F5:F6"/>
    <mergeCell ref="B27:C27"/>
    <mergeCell ref="B28:C28"/>
    <mergeCell ref="B29:C29"/>
    <mergeCell ref="A5:A6"/>
    <mergeCell ref="B5:B6"/>
    <mergeCell ref="C5:D5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  <pageSetUpPr fitToPage="1"/>
  </sheetPr>
  <dimension ref="A2:L31"/>
  <sheetViews>
    <sheetView topLeftCell="C1" workbookViewId="0">
      <selection activeCell="M28" sqref="M28"/>
    </sheetView>
  </sheetViews>
  <sheetFormatPr defaultColWidth="9.140625" defaultRowHeight="12.75" x14ac:dyDescent="0.2"/>
  <cols>
    <col min="1" max="1" width="3.42578125" style="41" customWidth="1"/>
    <col min="2" max="2" width="36" style="41" customWidth="1"/>
    <col min="3" max="6" width="9.140625" style="41"/>
    <col min="7" max="7" width="10.85546875" style="41" customWidth="1"/>
    <col min="8" max="8" width="10.28515625" style="41" customWidth="1"/>
    <col min="9" max="9" width="9.5703125" style="41" customWidth="1"/>
    <col min="10" max="10" width="9.140625" style="41"/>
    <col min="11" max="11" width="13.5703125" style="41" customWidth="1"/>
    <col min="12" max="12" width="12.5703125" style="41" customWidth="1"/>
    <col min="13" max="16384" width="9.140625" style="41"/>
  </cols>
  <sheetData>
    <row r="2" spans="1:12" x14ac:dyDescent="0.2">
      <c r="K2" s="41" t="s">
        <v>168</v>
      </c>
    </row>
    <row r="3" spans="1:12" ht="15" x14ac:dyDescent="0.25">
      <c r="K3" s="2" t="str">
        <f>'5.9'!F3</f>
        <v>от Заповед № 224/22.02.2024 г.</v>
      </c>
    </row>
    <row r="5" spans="1:12" x14ac:dyDescent="0.2">
      <c r="A5" s="424" t="s">
        <v>59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</row>
    <row r="6" spans="1:12" ht="13.5" thickBot="1" x14ac:dyDescent="0.25">
      <c r="A6" s="495"/>
      <c r="B6" s="495"/>
      <c r="C6" s="424"/>
      <c r="D6" s="424"/>
      <c r="E6" s="424"/>
      <c r="F6" s="424"/>
      <c r="G6" s="424"/>
      <c r="H6" s="424"/>
      <c r="I6" s="424"/>
      <c r="J6" s="424"/>
      <c r="K6" s="424"/>
      <c r="L6" s="424"/>
    </row>
    <row r="7" spans="1:12" ht="21" customHeight="1" x14ac:dyDescent="0.2">
      <c r="A7" s="490" t="s">
        <v>1</v>
      </c>
      <c r="B7" s="505" t="s">
        <v>60</v>
      </c>
      <c r="C7" s="508" t="s">
        <v>203</v>
      </c>
      <c r="D7" s="509"/>
      <c r="E7" s="512" t="s">
        <v>195</v>
      </c>
      <c r="F7" s="513"/>
      <c r="G7" s="516" t="s">
        <v>51</v>
      </c>
      <c r="H7" s="517"/>
      <c r="I7" s="517"/>
      <c r="J7" s="518"/>
      <c r="K7" s="519" t="s">
        <v>177</v>
      </c>
      <c r="L7" s="524" t="s">
        <v>52</v>
      </c>
    </row>
    <row r="8" spans="1:12" ht="23.25" customHeight="1" x14ac:dyDescent="0.2">
      <c r="A8" s="490"/>
      <c r="B8" s="506"/>
      <c r="C8" s="510"/>
      <c r="D8" s="511"/>
      <c r="E8" s="514"/>
      <c r="F8" s="515"/>
      <c r="G8" s="281">
        <f>'[1]322_338_389'!BS8</f>
        <v>3508</v>
      </c>
      <c r="H8" s="42">
        <f>'[1]322_338_389'!BT8</f>
        <v>1414</v>
      </c>
      <c r="I8" s="43">
        <v>1.7000000000000001E-4</v>
      </c>
      <c r="J8" s="522" t="s">
        <v>62</v>
      </c>
      <c r="K8" s="520"/>
      <c r="L8" s="525"/>
    </row>
    <row r="9" spans="1:12" ht="53.25" x14ac:dyDescent="0.2">
      <c r="A9" s="490"/>
      <c r="B9" s="507"/>
      <c r="C9" s="44" t="s">
        <v>27</v>
      </c>
      <c r="D9" s="45" t="s">
        <v>28</v>
      </c>
      <c r="E9" s="45" t="s">
        <v>27</v>
      </c>
      <c r="F9" s="46" t="s">
        <v>28</v>
      </c>
      <c r="G9" s="47" t="s">
        <v>63</v>
      </c>
      <c r="H9" s="48" t="s">
        <v>64</v>
      </c>
      <c r="I9" s="48" t="s">
        <v>55</v>
      </c>
      <c r="J9" s="523"/>
      <c r="K9" s="521"/>
      <c r="L9" s="526"/>
    </row>
    <row r="10" spans="1:12" x14ac:dyDescent="0.2">
      <c r="A10" s="418" t="s">
        <v>117</v>
      </c>
      <c r="B10" s="504"/>
      <c r="C10" s="285">
        <f>SUM(C11:C22)</f>
        <v>84</v>
      </c>
      <c r="D10" s="274">
        <f t="shared" ref="D10:L10" si="0">SUM(D11:D22)</f>
        <v>82</v>
      </c>
      <c r="E10" s="274">
        <f t="shared" si="0"/>
        <v>1894</v>
      </c>
      <c r="F10" s="286">
        <f t="shared" si="0"/>
        <v>1894</v>
      </c>
      <c r="G10" s="285">
        <f t="shared" si="0"/>
        <v>294672</v>
      </c>
      <c r="H10" s="274">
        <f t="shared" si="0"/>
        <v>2678116</v>
      </c>
      <c r="I10" s="274">
        <f t="shared" si="0"/>
        <v>50537</v>
      </c>
      <c r="J10" s="286">
        <f t="shared" si="0"/>
        <v>3023325</v>
      </c>
      <c r="K10" s="283">
        <f t="shared" si="0"/>
        <v>-7135</v>
      </c>
      <c r="L10" s="284">
        <f t="shared" si="0"/>
        <v>3016190</v>
      </c>
    </row>
    <row r="11" spans="1:12" x14ac:dyDescent="0.2">
      <c r="A11" s="12">
        <v>1</v>
      </c>
      <c r="B11" s="134" t="s">
        <v>8</v>
      </c>
      <c r="C11" s="279">
        <f>'[1]322_338_389'!V10</f>
        <v>18</v>
      </c>
      <c r="D11" s="50">
        <f>'[1]322_338_389'!W10</f>
        <v>18</v>
      </c>
      <c r="E11" s="50">
        <f>'[1]322_338_389'!X10</f>
        <v>422</v>
      </c>
      <c r="F11" s="280">
        <f>'[1]322_338_389'!Y10</f>
        <v>422</v>
      </c>
      <c r="G11" s="279">
        <f>'[1]322_338_389'!BS10</f>
        <v>63144</v>
      </c>
      <c r="H11" s="49">
        <f>'[1]322_338_389'!BT10</f>
        <v>596708</v>
      </c>
      <c r="I11" s="49">
        <f>'[1]322_338_389'!BU10</f>
        <v>11217</v>
      </c>
      <c r="J11" s="51">
        <f>SUM(G11:I11)</f>
        <v>671069</v>
      </c>
      <c r="K11" s="52">
        <v>0</v>
      </c>
      <c r="L11" s="51">
        <f>'[1]322_338_389'!ER10+'[1]322_338_389'!ES10+'[1]322_338_389'!ET10</f>
        <v>671069</v>
      </c>
    </row>
    <row r="12" spans="1:12" x14ac:dyDescent="0.2">
      <c r="A12" s="12">
        <v>2</v>
      </c>
      <c r="B12" s="134" t="s">
        <v>9</v>
      </c>
      <c r="C12" s="279">
        <f>'[1]322_338_389'!V11</f>
        <v>18</v>
      </c>
      <c r="D12" s="50">
        <f>'[1]322_338_389'!W11</f>
        <v>18</v>
      </c>
      <c r="E12" s="50">
        <f>'[1]322_338_389'!X11</f>
        <v>405</v>
      </c>
      <c r="F12" s="280">
        <f>'[1]322_338_389'!Y11</f>
        <v>405</v>
      </c>
      <c r="G12" s="279">
        <f>'[1]322_338_389'!BS11</f>
        <v>63144</v>
      </c>
      <c r="H12" s="49">
        <f>'[1]322_338_389'!BT11</f>
        <v>572670</v>
      </c>
      <c r="I12" s="49">
        <f>'[1]322_338_389'!BU11</f>
        <v>10808</v>
      </c>
      <c r="J12" s="51">
        <f t="shared" ref="J12:J22" si="1">SUM(G12:I12)</f>
        <v>646622</v>
      </c>
      <c r="K12" s="52">
        <v>0</v>
      </c>
      <c r="L12" s="51">
        <f>'[1]322_338_389'!ER11+'[1]322_338_389'!ES11+'[1]322_338_389'!ET11</f>
        <v>646622</v>
      </c>
    </row>
    <row r="13" spans="1:12" x14ac:dyDescent="0.2">
      <c r="A13" s="12">
        <v>3</v>
      </c>
      <c r="B13" s="134" t="s">
        <v>10</v>
      </c>
      <c r="C13" s="279">
        <f>'[1]322_338_389'!V12</f>
        <v>11</v>
      </c>
      <c r="D13" s="50">
        <f>'[1]322_338_389'!W12</f>
        <v>9</v>
      </c>
      <c r="E13" s="50">
        <f>'[1]322_338_389'!X12</f>
        <v>244</v>
      </c>
      <c r="F13" s="280">
        <f>'[1]322_338_389'!Y12</f>
        <v>244</v>
      </c>
      <c r="G13" s="279">
        <f>'[1]322_338_389'!BS12</f>
        <v>38588</v>
      </c>
      <c r="H13" s="49">
        <f>'[1]322_338_389'!BT12</f>
        <v>345016</v>
      </c>
      <c r="I13" s="49">
        <f>'[1]322_338_389'!BU12</f>
        <v>6521</v>
      </c>
      <c r="J13" s="51">
        <f t="shared" si="1"/>
        <v>390125</v>
      </c>
      <c r="K13" s="52">
        <f>L13-J13</f>
        <v>-7135</v>
      </c>
      <c r="L13" s="51">
        <f>'[1]322_338_389'!ER12+'[1]322_338_389'!ES12+'[1]322_338_389'!ET12</f>
        <v>382990</v>
      </c>
    </row>
    <row r="14" spans="1:12" x14ac:dyDescent="0.2">
      <c r="A14" s="12">
        <v>4</v>
      </c>
      <c r="B14" s="134" t="s">
        <v>11</v>
      </c>
      <c r="C14" s="279">
        <f>'[1]322_338_389'!V13</f>
        <v>10</v>
      </c>
      <c r="D14" s="50">
        <f>'[1]322_338_389'!W13</f>
        <v>10</v>
      </c>
      <c r="E14" s="50">
        <f>'[1]322_338_389'!X13</f>
        <v>213</v>
      </c>
      <c r="F14" s="280">
        <f>'[1]322_338_389'!Y13</f>
        <v>213</v>
      </c>
      <c r="G14" s="279">
        <f>'[1]322_338_389'!BS13</f>
        <v>35080</v>
      </c>
      <c r="H14" s="49">
        <f>'[1]322_338_389'!BT13</f>
        <v>301182</v>
      </c>
      <c r="I14" s="49">
        <f>'[1]322_338_389'!BU13</f>
        <v>5717</v>
      </c>
      <c r="J14" s="51">
        <f t="shared" si="1"/>
        <v>341979</v>
      </c>
      <c r="K14" s="52">
        <v>0</v>
      </c>
      <c r="L14" s="51">
        <f>'[1]322_338_389'!ER13+'[1]322_338_389'!ES13+'[1]322_338_389'!ET13</f>
        <v>341979</v>
      </c>
    </row>
    <row r="15" spans="1:12" x14ac:dyDescent="0.2">
      <c r="A15" s="12">
        <v>5</v>
      </c>
      <c r="B15" s="134" t="s">
        <v>12</v>
      </c>
      <c r="C15" s="279">
        <f>'[1]322_338_389'!V14</f>
        <v>6</v>
      </c>
      <c r="D15" s="50">
        <f>'[1]322_338_389'!W14</f>
        <v>6</v>
      </c>
      <c r="E15" s="50">
        <f>'[1]322_338_389'!X14</f>
        <v>142</v>
      </c>
      <c r="F15" s="280">
        <f>'[1]322_338_389'!Y14</f>
        <v>142</v>
      </c>
      <c r="G15" s="279">
        <f>'[1]322_338_389'!BS14</f>
        <v>21048</v>
      </c>
      <c r="H15" s="49">
        <f>'[1]322_338_389'!BT14</f>
        <v>200788</v>
      </c>
      <c r="I15" s="49">
        <f>'[1]322_338_389'!BU14</f>
        <v>3771</v>
      </c>
      <c r="J15" s="51">
        <f t="shared" si="1"/>
        <v>225607</v>
      </c>
      <c r="K15" s="52">
        <v>0</v>
      </c>
      <c r="L15" s="51">
        <f>'[1]322_338_389'!ER14+'[1]322_338_389'!ES14+'[1]322_338_389'!ET14</f>
        <v>225607</v>
      </c>
    </row>
    <row r="16" spans="1:12" x14ac:dyDescent="0.2">
      <c r="A16" s="12">
        <v>6</v>
      </c>
      <c r="B16" s="134" t="s">
        <v>13</v>
      </c>
      <c r="C16" s="279">
        <f>'[1]322_338_389'!V15</f>
        <v>7</v>
      </c>
      <c r="D16" s="50">
        <f>'[1]322_338_389'!W15</f>
        <v>7</v>
      </c>
      <c r="E16" s="50">
        <f>'[1]322_338_389'!X15</f>
        <v>124</v>
      </c>
      <c r="F16" s="280">
        <f>'[1]322_338_389'!Y15</f>
        <v>124</v>
      </c>
      <c r="G16" s="279">
        <f>'[1]322_338_389'!BS15</f>
        <v>24556</v>
      </c>
      <c r="H16" s="49">
        <f>'[1]322_338_389'!BT15</f>
        <v>175336</v>
      </c>
      <c r="I16" s="49">
        <f>'[1]322_338_389'!BU15</f>
        <v>3398</v>
      </c>
      <c r="J16" s="51">
        <f t="shared" si="1"/>
        <v>203290</v>
      </c>
      <c r="K16" s="52">
        <v>0</v>
      </c>
      <c r="L16" s="51">
        <f>'[1]322_338_389'!ER15+'[1]322_338_389'!ES15+'[1]322_338_389'!ET15</f>
        <v>203290</v>
      </c>
    </row>
    <row r="17" spans="1:12" x14ac:dyDescent="0.2">
      <c r="A17" s="12">
        <v>7</v>
      </c>
      <c r="B17" s="134" t="s">
        <v>14</v>
      </c>
      <c r="C17" s="279">
        <f>'[1]322_338_389'!V16</f>
        <v>3</v>
      </c>
      <c r="D17" s="50">
        <f>'[1]322_338_389'!W16</f>
        <v>3</v>
      </c>
      <c r="E17" s="50">
        <f>'[1]322_338_389'!X16</f>
        <v>69</v>
      </c>
      <c r="F17" s="280">
        <f>'[1]322_338_389'!Y16</f>
        <v>69</v>
      </c>
      <c r="G17" s="279">
        <f>'[1]322_338_389'!BS16</f>
        <v>10524</v>
      </c>
      <c r="H17" s="49">
        <f>'[1]322_338_389'!BT16</f>
        <v>97566</v>
      </c>
      <c r="I17" s="49">
        <f>'[1]322_338_389'!BU16</f>
        <v>1838</v>
      </c>
      <c r="J17" s="51">
        <f t="shared" si="1"/>
        <v>109928</v>
      </c>
      <c r="K17" s="52">
        <v>0</v>
      </c>
      <c r="L17" s="51">
        <f>'[1]322_338_389'!ER16+'[1]322_338_389'!ES16+'[1]322_338_389'!ET16</f>
        <v>109928</v>
      </c>
    </row>
    <row r="18" spans="1:12" hidden="1" x14ac:dyDescent="0.2">
      <c r="A18" s="12">
        <v>8</v>
      </c>
      <c r="B18" s="134" t="s">
        <v>15</v>
      </c>
      <c r="C18" s="279">
        <f>'[1]322_338_389'!V17</f>
        <v>0</v>
      </c>
      <c r="D18" s="50">
        <f>'[1]322_338_389'!W17</f>
        <v>0</v>
      </c>
      <c r="E18" s="50">
        <f>'[1]322_338_389'!X17</f>
        <v>0</v>
      </c>
      <c r="F18" s="280">
        <f>'[1]322_338_389'!Y17</f>
        <v>0</v>
      </c>
      <c r="G18" s="279">
        <f>'[1]322_338_389'!BS17</f>
        <v>0</v>
      </c>
      <c r="H18" s="49">
        <f>'[1]322_338_389'!BT17</f>
        <v>0</v>
      </c>
      <c r="I18" s="49">
        <f>'[1]322_338_389'!BU17</f>
        <v>0</v>
      </c>
      <c r="J18" s="51">
        <f t="shared" si="1"/>
        <v>0</v>
      </c>
      <c r="K18" s="52">
        <v>0</v>
      </c>
      <c r="L18" s="51">
        <f>'[1]322_338_389'!ER17+'[1]322_338_389'!ES17+'[1]322_338_389'!ET17</f>
        <v>0</v>
      </c>
    </row>
    <row r="19" spans="1:12" x14ac:dyDescent="0.2">
      <c r="A19" s="12">
        <v>8</v>
      </c>
      <c r="B19" s="134" t="s">
        <v>16</v>
      </c>
      <c r="C19" s="279">
        <f>'[1]322_338_389'!V18</f>
        <v>2</v>
      </c>
      <c r="D19" s="50">
        <f>'[1]322_338_389'!W18</f>
        <v>2</v>
      </c>
      <c r="E19" s="50">
        <f>'[1]322_338_389'!X18</f>
        <v>41</v>
      </c>
      <c r="F19" s="280">
        <f>'[1]322_338_389'!Y18</f>
        <v>41</v>
      </c>
      <c r="G19" s="279">
        <f>'[1]322_338_389'!BS18</f>
        <v>7016</v>
      </c>
      <c r="H19" s="49">
        <f>'[1]322_338_389'!BT18</f>
        <v>57974</v>
      </c>
      <c r="I19" s="49">
        <f>'[1]322_338_389'!BU18</f>
        <v>1105</v>
      </c>
      <c r="J19" s="51">
        <f t="shared" si="1"/>
        <v>66095</v>
      </c>
      <c r="K19" s="52">
        <v>0</v>
      </c>
      <c r="L19" s="51">
        <f>'[1]322_338_389'!ER18+'[1]322_338_389'!ES18+'[1]322_338_389'!ET18</f>
        <v>66095</v>
      </c>
    </row>
    <row r="20" spans="1:12" x14ac:dyDescent="0.2">
      <c r="A20" s="12">
        <v>9</v>
      </c>
      <c r="B20" s="134" t="s">
        <v>17</v>
      </c>
      <c r="C20" s="279">
        <f>'[1]322_338_389'!V19</f>
        <v>4</v>
      </c>
      <c r="D20" s="50">
        <f>'[1]322_338_389'!W19</f>
        <v>4</v>
      </c>
      <c r="E20" s="50">
        <f>'[1]322_338_389'!X19</f>
        <v>111</v>
      </c>
      <c r="F20" s="280">
        <f>'[1]322_338_389'!Y19</f>
        <v>111</v>
      </c>
      <c r="G20" s="279">
        <f>'[1]322_338_389'!BS19</f>
        <v>14032</v>
      </c>
      <c r="H20" s="49">
        <f>'[1]322_338_389'!BT19</f>
        <v>156954</v>
      </c>
      <c r="I20" s="49">
        <f>'[1]322_338_389'!BU19</f>
        <v>2907</v>
      </c>
      <c r="J20" s="51">
        <f t="shared" si="1"/>
        <v>173893</v>
      </c>
      <c r="K20" s="52">
        <v>0</v>
      </c>
      <c r="L20" s="51">
        <f>'[1]322_338_389'!ER19+'[1]322_338_389'!ES19+'[1]322_338_389'!ET19</f>
        <v>173893</v>
      </c>
    </row>
    <row r="21" spans="1:12" x14ac:dyDescent="0.2">
      <c r="A21" s="12">
        <v>10</v>
      </c>
      <c r="B21" s="134" t="s">
        <v>18</v>
      </c>
      <c r="C21" s="279">
        <f>'[1]322_338_389'!V20</f>
        <v>2</v>
      </c>
      <c r="D21" s="50">
        <f>'[1]322_338_389'!W20</f>
        <v>2</v>
      </c>
      <c r="E21" s="50">
        <f>'[1]322_338_389'!X20</f>
        <v>39</v>
      </c>
      <c r="F21" s="280">
        <f>'[1]322_338_389'!Y20</f>
        <v>39</v>
      </c>
      <c r="G21" s="279">
        <f>'[1]322_338_389'!BS20</f>
        <v>7016</v>
      </c>
      <c r="H21" s="49">
        <f>'[1]322_338_389'!BT20</f>
        <v>55146</v>
      </c>
      <c r="I21" s="49">
        <f>'[1]322_338_389'!BU20</f>
        <v>1057</v>
      </c>
      <c r="J21" s="51">
        <f t="shared" si="1"/>
        <v>63219</v>
      </c>
      <c r="K21" s="52">
        <v>0</v>
      </c>
      <c r="L21" s="51">
        <f>'[1]322_338_389'!ER20+'[1]322_338_389'!ES20+'[1]322_338_389'!ET20</f>
        <v>63219</v>
      </c>
    </row>
    <row r="22" spans="1:12" x14ac:dyDescent="0.2">
      <c r="A22" s="12">
        <v>11</v>
      </c>
      <c r="B22" s="134" t="s">
        <v>19</v>
      </c>
      <c r="C22" s="279">
        <f>'[1]322_338_389'!V21</f>
        <v>3</v>
      </c>
      <c r="D22" s="50">
        <f>'[1]322_338_389'!W21</f>
        <v>3</v>
      </c>
      <c r="E22" s="50">
        <f>'[1]322_338_389'!X21</f>
        <v>84</v>
      </c>
      <c r="F22" s="280">
        <f>'[1]322_338_389'!Y21</f>
        <v>84</v>
      </c>
      <c r="G22" s="279">
        <f>'[1]322_338_389'!BS21</f>
        <v>10524</v>
      </c>
      <c r="H22" s="49">
        <f>'[1]322_338_389'!BT21</f>
        <v>118776</v>
      </c>
      <c r="I22" s="49">
        <f>'[1]322_338_389'!BU21</f>
        <v>2198</v>
      </c>
      <c r="J22" s="51">
        <f t="shared" si="1"/>
        <v>131498</v>
      </c>
      <c r="K22" s="52">
        <v>0</v>
      </c>
      <c r="L22" s="51">
        <f>'[1]322_338_389'!ER21+'[1]322_338_389'!ES21+'[1]322_338_389'!ET21</f>
        <v>131498</v>
      </c>
    </row>
    <row r="23" spans="1:12" x14ac:dyDescent="0.2">
      <c r="A23" s="12"/>
      <c r="B23" s="53" t="s">
        <v>22</v>
      </c>
      <c r="C23" s="54"/>
      <c r="D23" s="12"/>
      <c r="E23" s="135"/>
      <c r="F23" s="55"/>
      <c r="G23" s="54"/>
      <c r="H23" s="12"/>
      <c r="I23" s="56"/>
      <c r="J23" s="57"/>
      <c r="K23" s="52"/>
      <c r="L23" s="57"/>
    </row>
    <row r="24" spans="1:12" ht="34.5" thickBot="1" x14ac:dyDescent="0.25">
      <c r="A24" s="60"/>
      <c r="B24" s="211" t="s">
        <v>183</v>
      </c>
      <c r="C24" s="61"/>
      <c r="D24" s="60"/>
      <c r="E24" s="60"/>
      <c r="F24" s="62">
        <v>29</v>
      </c>
      <c r="G24" s="61"/>
      <c r="H24" s="60"/>
      <c r="I24" s="63"/>
      <c r="J24" s="64"/>
      <c r="K24" s="65">
        <v>0</v>
      </c>
      <c r="L24" s="64">
        <v>41703</v>
      </c>
    </row>
    <row r="25" spans="1:12" s="68" customFormat="1" ht="14.25" thickTop="1" thickBot="1" x14ac:dyDescent="0.25">
      <c r="A25" s="66"/>
      <c r="B25" s="67" t="s">
        <v>65</v>
      </c>
      <c r="C25" s="266">
        <f>SUM(C11:C24)</f>
        <v>84</v>
      </c>
      <c r="D25" s="266">
        <f t="shared" ref="D25:K25" si="2">SUM(D11:D24)</f>
        <v>82</v>
      </c>
      <c r="E25" s="266">
        <f t="shared" si="2"/>
        <v>1894</v>
      </c>
      <c r="F25" s="266">
        <f t="shared" si="2"/>
        <v>1923</v>
      </c>
      <c r="G25" s="266">
        <f t="shared" si="2"/>
        <v>294672</v>
      </c>
      <c r="H25" s="266">
        <f t="shared" si="2"/>
        <v>2678116</v>
      </c>
      <c r="I25" s="266">
        <f t="shared" si="2"/>
        <v>50537</v>
      </c>
      <c r="J25" s="266">
        <f t="shared" si="2"/>
        <v>3023325</v>
      </c>
      <c r="K25" s="266">
        <f t="shared" si="2"/>
        <v>-7135</v>
      </c>
      <c r="L25" s="266">
        <f>SUM(L11:L24)</f>
        <v>3057893</v>
      </c>
    </row>
    <row r="26" spans="1:12" x14ac:dyDescent="0.2">
      <c r="F26" s="69"/>
    </row>
    <row r="27" spans="1:12" x14ac:dyDescent="0.2">
      <c r="B27" s="70" t="s">
        <v>24</v>
      </c>
    </row>
    <row r="28" spans="1:12" ht="63.75" x14ac:dyDescent="0.2">
      <c r="B28" s="487"/>
      <c r="C28" s="488"/>
      <c r="D28" s="71" t="s">
        <v>204</v>
      </c>
      <c r="E28" s="71" t="s">
        <v>205</v>
      </c>
      <c r="F28" s="71" t="s">
        <v>66</v>
      </c>
      <c r="G28" s="71" t="s">
        <v>67</v>
      </c>
      <c r="H28" s="71" t="s">
        <v>55</v>
      </c>
      <c r="I28" s="71" t="s">
        <v>212</v>
      </c>
      <c r="J28" s="72"/>
      <c r="K28" s="72"/>
    </row>
    <row r="29" spans="1:12" x14ac:dyDescent="0.2">
      <c r="B29" s="391" t="s">
        <v>202</v>
      </c>
      <c r="C29" s="431"/>
      <c r="D29" s="103">
        <f>C25</f>
        <v>84</v>
      </c>
      <c r="E29" s="74">
        <f>E25</f>
        <v>1894</v>
      </c>
      <c r="F29" s="74">
        <f>G25</f>
        <v>294672</v>
      </c>
      <c r="G29" s="74">
        <f>H25</f>
        <v>2678116</v>
      </c>
      <c r="H29" s="75">
        <f>I25</f>
        <v>50537</v>
      </c>
      <c r="I29" s="58">
        <f>J25</f>
        <v>3023325</v>
      </c>
      <c r="J29" s="69"/>
      <c r="K29" s="69"/>
    </row>
    <row r="30" spans="1:12" x14ac:dyDescent="0.2">
      <c r="B30" s="391" t="s">
        <v>197</v>
      </c>
      <c r="C30" s="431"/>
      <c r="D30" s="76"/>
      <c r="E30" s="76">
        <v>0</v>
      </c>
      <c r="F30" s="76">
        <v>0</v>
      </c>
      <c r="G30" s="76">
        <v>41006</v>
      </c>
      <c r="H30" s="76">
        <v>697</v>
      </c>
      <c r="I30" s="77">
        <f>L24</f>
        <v>41703</v>
      </c>
      <c r="J30" s="78"/>
      <c r="K30" s="79"/>
    </row>
    <row r="31" spans="1:12" x14ac:dyDescent="0.2">
      <c r="B31" s="432" t="s">
        <v>58</v>
      </c>
      <c r="C31" s="433"/>
      <c r="D31" s="103">
        <f>D25</f>
        <v>82</v>
      </c>
      <c r="E31" s="74">
        <f>F25</f>
        <v>1923</v>
      </c>
      <c r="F31" s="74">
        <f>G25</f>
        <v>294672</v>
      </c>
      <c r="G31" s="74">
        <f>H25</f>
        <v>2678116</v>
      </c>
      <c r="H31" s="75">
        <f>I25</f>
        <v>50537</v>
      </c>
      <c r="I31" s="58">
        <f>L25</f>
        <v>3057893</v>
      </c>
      <c r="K31" s="69"/>
    </row>
  </sheetData>
  <sheetProtection algorithmName="SHA-512" hashValue="6pzcG6xz4v3o8/HdUh3bhYQerTdGrN+6PDd3p6+RpwWdnJq/vDYHQNgb5ue0qhDv2O2I51VaZpKsDAHQr1PkQA==" saltValue="aQQgZHvfUMJaJa9EamReWg==" spinCount="100000" sheet="1" objects="1" scenarios="1"/>
  <mergeCells count="14">
    <mergeCell ref="A5:L6"/>
    <mergeCell ref="A7:A9"/>
    <mergeCell ref="B7:B9"/>
    <mergeCell ref="C7:D8"/>
    <mergeCell ref="E7:F8"/>
    <mergeCell ref="G7:J7"/>
    <mergeCell ref="K7:K9"/>
    <mergeCell ref="J8:J9"/>
    <mergeCell ref="L7:L9"/>
    <mergeCell ref="B28:C28"/>
    <mergeCell ref="B29:C29"/>
    <mergeCell ref="B30:C30"/>
    <mergeCell ref="B31:C31"/>
    <mergeCell ref="A10:B10"/>
  </mergeCells>
  <pageMargins left="0.7" right="0.7" top="0.75" bottom="0.75" header="0.3" footer="0.3"/>
  <pageSetup paperSize="9"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I35"/>
  <sheetViews>
    <sheetView workbookViewId="0">
      <selection activeCell="N17" sqref="N17"/>
    </sheetView>
  </sheetViews>
  <sheetFormatPr defaultColWidth="9.140625" defaultRowHeight="12.75" x14ac:dyDescent="0.2"/>
  <cols>
    <col min="1" max="1" width="3.42578125" style="41" customWidth="1"/>
    <col min="2" max="2" width="35.42578125" style="41" customWidth="1"/>
    <col min="3" max="3" width="6.42578125" style="41" customWidth="1"/>
    <col min="4" max="4" width="7.42578125" style="41" customWidth="1"/>
    <col min="5" max="5" width="10.28515625" style="41" customWidth="1"/>
    <col min="6" max="6" width="10.140625" style="41" customWidth="1"/>
    <col min="7" max="7" width="10.5703125" style="41" customWidth="1"/>
    <col min="8" max="8" width="10.7109375" style="41" customWidth="1"/>
    <col min="9" max="9" width="11.140625" style="41" customWidth="1"/>
    <col min="10" max="16384" width="9.140625" style="41"/>
  </cols>
  <sheetData>
    <row r="1" spans="1:9" x14ac:dyDescent="0.2">
      <c r="G1" s="41" t="s">
        <v>169</v>
      </c>
    </row>
    <row r="2" spans="1:9" ht="15" x14ac:dyDescent="0.25">
      <c r="G2" s="2" t="str">
        <f>'5.10'!K3</f>
        <v>от Заповед № 224/22.02.2024 г.</v>
      </c>
    </row>
    <row r="3" spans="1:9" ht="15.75" customHeight="1" x14ac:dyDescent="0.2">
      <c r="A3" s="528" t="s">
        <v>158</v>
      </c>
      <c r="B3" s="528"/>
      <c r="C3" s="528"/>
      <c r="D3" s="528"/>
      <c r="E3" s="528"/>
      <c r="F3" s="528"/>
      <c r="G3" s="528"/>
      <c r="H3" s="528"/>
      <c r="I3" s="528"/>
    </row>
    <row r="4" spans="1:9" x14ac:dyDescent="0.2">
      <c r="A4" s="231"/>
    </row>
    <row r="5" spans="1:9" ht="22.5" customHeight="1" x14ac:dyDescent="0.2">
      <c r="A5" s="529" t="s">
        <v>1</v>
      </c>
      <c r="B5" s="425" t="s">
        <v>60</v>
      </c>
      <c r="C5" s="402" t="s">
        <v>195</v>
      </c>
      <c r="D5" s="533"/>
      <c r="E5" s="535" t="s">
        <v>51</v>
      </c>
      <c r="F5" s="535"/>
      <c r="G5" s="535"/>
      <c r="H5" s="536" t="s">
        <v>177</v>
      </c>
      <c r="I5" s="207" t="s">
        <v>28</v>
      </c>
    </row>
    <row r="6" spans="1:9" ht="24.75" customHeight="1" x14ac:dyDescent="0.2">
      <c r="A6" s="530"/>
      <c r="B6" s="532"/>
      <c r="C6" s="407"/>
      <c r="D6" s="534"/>
      <c r="E6" s="232">
        <f>'[1]322_338_389'!$BW$8</f>
        <v>2662</v>
      </c>
      <c r="F6" s="233">
        <f>'[1]322_338_389'!$BX$8</f>
        <v>42</v>
      </c>
      <c r="G6" s="539" t="s">
        <v>155</v>
      </c>
      <c r="H6" s="537"/>
      <c r="I6" s="439" t="s">
        <v>155</v>
      </c>
    </row>
    <row r="7" spans="1:9" ht="54" customHeight="1" x14ac:dyDescent="0.2">
      <c r="A7" s="531"/>
      <c r="B7" s="498"/>
      <c r="C7" s="81" t="s">
        <v>27</v>
      </c>
      <c r="D7" s="234" t="s">
        <v>28</v>
      </c>
      <c r="E7" s="235" t="s">
        <v>156</v>
      </c>
      <c r="F7" s="236" t="s">
        <v>157</v>
      </c>
      <c r="G7" s="540"/>
      <c r="H7" s="538"/>
      <c r="I7" s="440"/>
    </row>
    <row r="8" spans="1:9" ht="13.5" customHeight="1" x14ac:dyDescent="0.2">
      <c r="A8" s="504" t="s">
        <v>117</v>
      </c>
      <c r="B8" s="419"/>
      <c r="C8" s="273">
        <f t="shared" ref="C8:H8" si="0">SUM(C9:C22)</f>
        <v>3891</v>
      </c>
      <c r="D8" s="287">
        <f t="shared" si="0"/>
        <v>3893</v>
      </c>
      <c r="E8" s="288">
        <f t="shared" si="0"/>
        <v>34606</v>
      </c>
      <c r="F8" s="289">
        <f t="shared" si="0"/>
        <v>167706</v>
      </c>
      <c r="G8" s="290">
        <f t="shared" si="0"/>
        <v>202312</v>
      </c>
      <c r="H8" s="291">
        <f t="shared" si="0"/>
        <v>-1050</v>
      </c>
      <c r="I8" s="292">
        <f>SUM(I9:I22)</f>
        <v>201346</v>
      </c>
    </row>
    <row r="9" spans="1:9" x14ac:dyDescent="0.2">
      <c r="A9" s="12">
        <v>1</v>
      </c>
      <c r="B9" s="134" t="s">
        <v>8</v>
      </c>
      <c r="C9" s="50">
        <f>'[1]322_338_389'!D10-2</f>
        <v>652</v>
      </c>
      <c r="D9" s="280">
        <f>'[1]322_338_389'!E10</f>
        <v>654</v>
      </c>
      <c r="E9" s="282">
        <f>'[1]322_338_389'!BW10</f>
        <v>2662</v>
      </c>
      <c r="F9" s="238">
        <f>'[1]322_338_389'!BX10</f>
        <v>27384</v>
      </c>
      <c r="G9" s="238">
        <f>E9+F9</f>
        <v>30046</v>
      </c>
      <c r="H9" s="241">
        <v>0</v>
      </c>
      <c r="I9" s="224">
        <f>'[1]322_338_389'!EV10+'[1]322_338_389'!EW10</f>
        <v>30130</v>
      </c>
    </row>
    <row r="10" spans="1:9" x14ac:dyDescent="0.2">
      <c r="A10" s="12">
        <v>2</v>
      </c>
      <c r="B10" s="134" t="s">
        <v>9</v>
      </c>
      <c r="C10" s="50">
        <f>'[1]322_338_389'!D11</f>
        <v>654</v>
      </c>
      <c r="D10" s="280">
        <f>'[1]322_338_389'!E11</f>
        <v>654</v>
      </c>
      <c r="E10" s="282">
        <f>'[1]322_338_389'!BW11</f>
        <v>2662</v>
      </c>
      <c r="F10" s="238">
        <f>'[1]322_338_389'!BX11</f>
        <v>27468</v>
      </c>
      <c r="G10" s="238">
        <f t="shared" ref="G10:G26" si="1">E10+F10</f>
        <v>30130</v>
      </c>
      <c r="H10" s="241">
        <f>I10-G10</f>
        <v>0</v>
      </c>
      <c r="I10" s="224">
        <f>'[1]322_338_389'!EV11+'[1]322_338_389'!EW11</f>
        <v>30130</v>
      </c>
    </row>
    <row r="11" spans="1:9" x14ac:dyDescent="0.2">
      <c r="A11" s="12">
        <v>3</v>
      </c>
      <c r="B11" s="134" t="s">
        <v>10</v>
      </c>
      <c r="C11" s="50">
        <f>'[1]322_338_389'!D12</f>
        <v>481</v>
      </c>
      <c r="D11" s="280">
        <f>'[1]322_338_389'!E12</f>
        <v>481</v>
      </c>
      <c r="E11" s="282">
        <f>'[1]322_338_389'!BW12</f>
        <v>2662</v>
      </c>
      <c r="F11" s="238">
        <f>'[1]322_338_389'!BX12</f>
        <v>20202</v>
      </c>
      <c r="G11" s="238">
        <f t="shared" si="1"/>
        <v>22864</v>
      </c>
      <c r="H11" s="241">
        <f t="shared" ref="H11:H22" si="2">I11-G11</f>
        <v>0</v>
      </c>
      <c r="I11" s="224">
        <f>'[1]322_338_389'!EV12+'[1]322_338_389'!EW12</f>
        <v>22864</v>
      </c>
    </row>
    <row r="12" spans="1:9" x14ac:dyDescent="0.2">
      <c r="A12" s="12">
        <v>4</v>
      </c>
      <c r="B12" s="134" t="s">
        <v>11</v>
      </c>
      <c r="C12" s="50">
        <f>'[1]322_338_389'!D13</f>
        <v>319</v>
      </c>
      <c r="D12" s="280">
        <f>'[1]322_338_389'!E13</f>
        <v>319</v>
      </c>
      <c r="E12" s="282">
        <f>'[1]322_338_389'!BW13</f>
        <v>2662</v>
      </c>
      <c r="F12" s="238">
        <f>'[1]322_338_389'!BX13</f>
        <v>13398</v>
      </c>
      <c r="G12" s="238">
        <f t="shared" si="1"/>
        <v>16060</v>
      </c>
      <c r="H12" s="241">
        <f t="shared" si="2"/>
        <v>0</v>
      </c>
      <c r="I12" s="224">
        <f>'[1]322_338_389'!EV13+'[1]322_338_389'!EW13</f>
        <v>16060</v>
      </c>
    </row>
    <row r="13" spans="1:9" x14ac:dyDescent="0.2">
      <c r="A13" s="12">
        <v>5</v>
      </c>
      <c r="B13" s="134" t="s">
        <v>12</v>
      </c>
      <c r="C13" s="50">
        <f>'[1]322_338_389'!D14</f>
        <v>142</v>
      </c>
      <c r="D13" s="280">
        <f>'[1]322_338_389'!E14</f>
        <v>142</v>
      </c>
      <c r="E13" s="282">
        <f>'[1]322_338_389'!BW14</f>
        <v>2662</v>
      </c>
      <c r="F13" s="238">
        <f>'[1]322_338_389'!BX14</f>
        <v>5964</v>
      </c>
      <c r="G13" s="238">
        <f t="shared" si="1"/>
        <v>8626</v>
      </c>
      <c r="H13" s="241">
        <f t="shared" si="2"/>
        <v>0</v>
      </c>
      <c r="I13" s="224">
        <f>'[1]322_338_389'!EV14+'[1]322_338_389'!EW14</f>
        <v>8626</v>
      </c>
    </row>
    <row r="14" spans="1:9" x14ac:dyDescent="0.2">
      <c r="A14" s="12">
        <v>6</v>
      </c>
      <c r="B14" s="134" t="s">
        <v>13</v>
      </c>
      <c r="C14" s="50">
        <f>'[1]322_338_389'!D15</f>
        <v>137</v>
      </c>
      <c r="D14" s="280">
        <f>'[1]322_338_389'!E15</f>
        <v>137</v>
      </c>
      <c r="E14" s="282">
        <f>'[1]322_338_389'!BW15</f>
        <v>2662</v>
      </c>
      <c r="F14" s="238">
        <f>'[1]322_338_389'!BX15</f>
        <v>5754</v>
      </c>
      <c r="G14" s="238">
        <f t="shared" si="1"/>
        <v>8416</v>
      </c>
      <c r="H14" s="241">
        <f t="shared" si="2"/>
        <v>0</v>
      </c>
      <c r="I14" s="224">
        <f>'[1]322_338_389'!EV15+'[1]322_338_389'!EW15</f>
        <v>8416</v>
      </c>
    </row>
    <row r="15" spans="1:9" x14ac:dyDescent="0.2">
      <c r="A15" s="12">
        <v>7</v>
      </c>
      <c r="B15" s="134" t="s">
        <v>14</v>
      </c>
      <c r="C15" s="50">
        <f>'[1]322_338_389'!D16</f>
        <v>86</v>
      </c>
      <c r="D15" s="280">
        <f>'[1]322_338_389'!E16</f>
        <v>86</v>
      </c>
      <c r="E15" s="282">
        <f>'[1]322_338_389'!BW16</f>
        <v>2662</v>
      </c>
      <c r="F15" s="238">
        <f>'[1]322_338_389'!BX16</f>
        <v>3612</v>
      </c>
      <c r="G15" s="238">
        <f t="shared" si="1"/>
        <v>6274</v>
      </c>
      <c r="H15" s="241">
        <f t="shared" si="2"/>
        <v>0</v>
      </c>
      <c r="I15" s="224">
        <f>'[1]322_338_389'!EV16+'[1]322_338_389'!EW16</f>
        <v>6274</v>
      </c>
    </row>
    <row r="16" spans="1:9" hidden="1" x14ac:dyDescent="0.2">
      <c r="A16" s="12">
        <v>8</v>
      </c>
      <c r="B16" s="134" t="s">
        <v>15</v>
      </c>
      <c r="C16" s="50">
        <f>'[1]322_338_389'!D17</f>
        <v>0</v>
      </c>
      <c r="D16" s="280">
        <f>'[1]322_338_389'!E17</f>
        <v>0</v>
      </c>
      <c r="E16" s="282">
        <f>'[1]322_338_389'!BW17</f>
        <v>0</v>
      </c>
      <c r="F16" s="238">
        <f>'[1]322_338_389'!BX17</f>
        <v>0</v>
      </c>
      <c r="G16" s="238">
        <f t="shared" si="1"/>
        <v>0</v>
      </c>
      <c r="H16" s="241">
        <f t="shared" si="2"/>
        <v>0</v>
      </c>
      <c r="I16" s="224">
        <f>'[1]322_338_389'!EV17+'[1]322_338_389'!EW17</f>
        <v>0</v>
      </c>
    </row>
    <row r="17" spans="1:9" x14ac:dyDescent="0.2">
      <c r="A17" s="12">
        <v>8</v>
      </c>
      <c r="B17" s="134" t="s">
        <v>16</v>
      </c>
      <c r="C17" s="50">
        <f>'[1]322_338_389'!D18</f>
        <v>59</v>
      </c>
      <c r="D17" s="280">
        <f>'[1]322_338_389'!E18</f>
        <v>59</v>
      </c>
      <c r="E17" s="282">
        <f>'[1]322_338_389'!BW18</f>
        <v>2662</v>
      </c>
      <c r="F17" s="238">
        <f>'[1]322_338_389'!BX18</f>
        <v>2478</v>
      </c>
      <c r="G17" s="238">
        <f t="shared" si="1"/>
        <v>5140</v>
      </c>
      <c r="H17" s="241">
        <f t="shared" si="2"/>
        <v>0</v>
      </c>
      <c r="I17" s="224">
        <f>'[1]322_338_389'!EV18+'[1]322_338_389'!EW18</f>
        <v>5140</v>
      </c>
    </row>
    <row r="18" spans="1:9" x14ac:dyDescent="0.2">
      <c r="A18" s="12">
        <v>9</v>
      </c>
      <c r="B18" s="134" t="s">
        <v>17</v>
      </c>
      <c r="C18" s="50">
        <f>'[1]322_338_389'!D19</f>
        <v>126</v>
      </c>
      <c r="D18" s="280">
        <f>'[1]322_338_389'!E19</f>
        <v>126</v>
      </c>
      <c r="E18" s="282">
        <f>'[1]322_338_389'!BW19</f>
        <v>2662</v>
      </c>
      <c r="F18" s="238">
        <f>'[1]322_338_389'!BX19</f>
        <v>5292</v>
      </c>
      <c r="G18" s="238">
        <f t="shared" si="1"/>
        <v>7954</v>
      </c>
      <c r="H18" s="241">
        <f t="shared" si="2"/>
        <v>0</v>
      </c>
      <c r="I18" s="224">
        <f>'[1]322_338_389'!EV19+'[1]322_338_389'!EW19</f>
        <v>7954</v>
      </c>
    </row>
    <row r="19" spans="1:9" x14ac:dyDescent="0.2">
      <c r="A19" s="12">
        <v>10</v>
      </c>
      <c r="B19" s="134" t="s">
        <v>18</v>
      </c>
      <c r="C19" s="50">
        <f>'[1]322_338_389'!D20</f>
        <v>69</v>
      </c>
      <c r="D19" s="280">
        <f>'[1]322_338_389'!E20</f>
        <v>69</v>
      </c>
      <c r="E19" s="282">
        <f>'[1]322_338_389'!BW20</f>
        <v>2662</v>
      </c>
      <c r="F19" s="238">
        <f>'[1]322_338_389'!BX20</f>
        <v>2898</v>
      </c>
      <c r="G19" s="238">
        <f t="shared" si="1"/>
        <v>5560</v>
      </c>
      <c r="H19" s="241">
        <f t="shared" si="2"/>
        <v>0</v>
      </c>
      <c r="I19" s="224">
        <f>'[1]322_338_389'!EV20+'[1]322_338_389'!EW20</f>
        <v>5560</v>
      </c>
    </row>
    <row r="20" spans="1:9" x14ac:dyDescent="0.2">
      <c r="A20" s="12">
        <v>11</v>
      </c>
      <c r="B20" s="134" t="s">
        <v>19</v>
      </c>
      <c r="C20" s="50">
        <f>'[1]322_338_389'!D21</f>
        <v>156</v>
      </c>
      <c r="D20" s="280">
        <f>'[1]322_338_389'!E21</f>
        <v>156</v>
      </c>
      <c r="E20" s="282">
        <f>'[1]322_338_389'!BW21</f>
        <v>2662</v>
      </c>
      <c r="F20" s="238">
        <f>'[1]322_338_389'!BX21</f>
        <v>6552</v>
      </c>
      <c r="G20" s="238">
        <f t="shared" si="1"/>
        <v>9214</v>
      </c>
      <c r="H20" s="241">
        <f t="shared" si="2"/>
        <v>0</v>
      </c>
      <c r="I20" s="224">
        <f>'[1]322_338_389'!EV21+'[1]322_338_389'!EW21</f>
        <v>9214</v>
      </c>
    </row>
    <row r="21" spans="1:9" x14ac:dyDescent="0.2">
      <c r="A21" s="12">
        <v>12</v>
      </c>
      <c r="B21" s="134" t="s">
        <v>20</v>
      </c>
      <c r="C21" s="50">
        <f>'[1]322_338_389'!D22</f>
        <v>518</v>
      </c>
      <c r="D21" s="280">
        <f>'[1]322_338_389'!E22</f>
        <v>518</v>
      </c>
      <c r="E21" s="282">
        <f>'[1]322_338_389'!BW22</f>
        <v>2662</v>
      </c>
      <c r="F21" s="238">
        <f>'[1]322_338_389'!BX22</f>
        <v>21756</v>
      </c>
      <c r="G21" s="238">
        <f t="shared" si="1"/>
        <v>24418</v>
      </c>
      <c r="H21" s="241">
        <f t="shared" si="2"/>
        <v>0</v>
      </c>
      <c r="I21" s="224">
        <f>'[1]322_338_389'!EV22+'[1]322_338_389'!EW22</f>
        <v>24418</v>
      </c>
    </row>
    <row r="22" spans="1:9" x14ac:dyDescent="0.2">
      <c r="A22" s="12">
        <v>13</v>
      </c>
      <c r="B22" s="134" t="s">
        <v>21</v>
      </c>
      <c r="C22" s="50">
        <f>'[1]322_338_389'!D23</f>
        <v>492</v>
      </c>
      <c r="D22" s="280">
        <f>'[1]322_338_389'!E23</f>
        <v>492</v>
      </c>
      <c r="E22" s="282">
        <f>'[1]322_338_389'!BW23</f>
        <v>2662</v>
      </c>
      <c r="F22" s="238">
        <f>'[1]322_338_389'!BX23</f>
        <v>24948</v>
      </c>
      <c r="G22" s="238">
        <f t="shared" si="1"/>
        <v>27610</v>
      </c>
      <c r="H22" s="241">
        <f t="shared" si="2"/>
        <v>-1050</v>
      </c>
      <c r="I22" s="224">
        <f>'[1]322_338_389'!EV23+'[1]322_338_389'!EW23</f>
        <v>26560</v>
      </c>
    </row>
    <row r="23" spans="1:9" ht="12.75" customHeight="1" x14ac:dyDescent="0.2">
      <c r="A23" s="434" t="s">
        <v>104</v>
      </c>
      <c r="B23" s="435"/>
      <c r="C23" s="297">
        <f>C24</f>
        <v>195</v>
      </c>
      <c r="D23" s="298">
        <f>D24</f>
        <v>171</v>
      </c>
      <c r="E23" s="299">
        <f>E24</f>
        <v>2662</v>
      </c>
      <c r="F23" s="300">
        <f>F24</f>
        <v>8190</v>
      </c>
      <c r="G23" s="300">
        <f>G24</f>
        <v>10852</v>
      </c>
      <c r="H23" s="301"/>
      <c r="I23" s="302">
        <f>I24</f>
        <v>9844</v>
      </c>
    </row>
    <row r="24" spans="1:9" x14ac:dyDescent="0.2">
      <c r="A24" s="12">
        <v>14</v>
      </c>
      <c r="B24" s="134" t="s">
        <v>74</v>
      </c>
      <c r="C24" s="50">
        <f>'[1]326_338_389'!E11+'[1]326_338_389'!K11</f>
        <v>195</v>
      </c>
      <c r="D24" s="280">
        <f>'[1]326_338_389'!F11+'[1]326_338_389'!L11</f>
        <v>171</v>
      </c>
      <c r="E24" s="282">
        <f>'[1]326_338_389'!$AR$11</f>
        <v>2662</v>
      </c>
      <c r="F24" s="239">
        <f>'[1]326_338_389'!$AS$11</f>
        <v>8190</v>
      </c>
      <c r="G24" s="238">
        <f t="shared" si="1"/>
        <v>10852</v>
      </c>
      <c r="H24" s="241">
        <f>I24-G24</f>
        <v>-1008</v>
      </c>
      <c r="I24" s="224">
        <f>'[1]326_338_389'!$CN$11+'[1]326_338_389'!$CO$11</f>
        <v>9844</v>
      </c>
    </row>
    <row r="25" spans="1:9" ht="12.75" customHeight="1" x14ac:dyDescent="0.2">
      <c r="A25" s="434" t="s">
        <v>98</v>
      </c>
      <c r="B25" s="541"/>
      <c r="C25" s="101">
        <f>C26</f>
        <v>121</v>
      </c>
      <c r="D25" s="298">
        <f>D26</f>
        <v>103</v>
      </c>
      <c r="E25" s="299">
        <f>E26</f>
        <v>7844</v>
      </c>
      <c r="F25" s="303">
        <f>F26</f>
        <v>10600</v>
      </c>
      <c r="G25" s="300">
        <f>G26</f>
        <v>18444</v>
      </c>
      <c r="H25" s="301"/>
      <c r="I25" s="302">
        <f>I26</f>
        <v>6988</v>
      </c>
    </row>
    <row r="26" spans="1:9" x14ac:dyDescent="0.2">
      <c r="A26" s="12">
        <v>15</v>
      </c>
      <c r="B26" s="134" t="s">
        <v>75</v>
      </c>
      <c r="C26" s="50">
        <f>'[1]324_СП'!E11</f>
        <v>121</v>
      </c>
      <c r="D26" s="280">
        <f>'[1]324_СП'!F11</f>
        <v>103</v>
      </c>
      <c r="E26" s="282">
        <f>'[1]324_СП'!$Q$11</f>
        <v>7844</v>
      </c>
      <c r="F26" s="239">
        <f>'[1]324_СП'!$R$11</f>
        <v>10600</v>
      </c>
      <c r="G26" s="238">
        <f t="shared" si="1"/>
        <v>18444</v>
      </c>
      <c r="H26" s="241">
        <f>I26-G26</f>
        <v>-11456</v>
      </c>
      <c r="I26" s="224">
        <f>'[1]324_СП'!$AV$11+'[1]324_СП'!$AW$11</f>
        <v>6988</v>
      </c>
    </row>
    <row r="27" spans="1:9" x14ac:dyDescent="0.2">
      <c r="A27" s="12"/>
      <c r="B27" s="53" t="s">
        <v>22</v>
      </c>
      <c r="C27" s="12"/>
      <c r="D27" s="237"/>
      <c r="E27" s="238"/>
      <c r="F27" s="239"/>
      <c r="G27" s="240"/>
      <c r="H27" s="242"/>
      <c r="I27" s="224"/>
    </row>
    <row r="28" spans="1:9" ht="51" x14ac:dyDescent="0.2">
      <c r="A28" s="12"/>
      <c r="B28" s="53" t="s">
        <v>183</v>
      </c>
      <c r="C28" s="12"/>
      <c r="D28" s="237">
        <v>0</v>
      </c>
      <c r="E28" s="238"/>
      <c r="F28" s="239"/>
      <c r="G28" s="240"/>
      <c r="H28" s="243">
        <v>0</v>
      </c>
      <c r="I28" s="224">
        <v>8374</v>
      </c>
    </row>
    <row r="29" spans="1:9" ht="13.5" thickBot="1" x14ac:dyDescent="0.25">
      <c r="A29" s="12"/>
      <c r="B29" s="293" t="s">
        <v>65</v>
      </c>
      <c r="C29" s="294">
        <f>C8+C23+C25</f>
        <v>4207</v>
      </c>
      <c r="D29" s="294">
        <f>D8+D23+D25</f>
        <v>4167</v>
      </c>
      <c r="E29" s="295">
        <f>E8+E23+E25</f>
        <v>45112</v>
      </c>
      <c r="F29" s="295">
        <f>F8+F23+F25</f>
        <v>186496</v>
      </c>
      <c r="G29" s="295">
        <f>G8+G23+G25</f>
        <v>231608</v>
      </c>
      <c r="H29" s="296">
        <f>H8+H24+H26</f>
        <v>-13514</v>
      </c>
      <c r="I29" s="294">
        <f>I8+I23+I25+I28</f>
        <v>226552</v>
      </c>
    </row>
    <row r="30" spans="1:9" x14ac:dyDescent="0.2">
      <c r="E30" s="142"/>
      <c r="F30" s="142"/>
      <c r="G30" s="142"/>
      <c r="H30" s="142"/>
      <c r="I30" s="142"/>
    </row>
    <row r="31" spans="1:9" x14ac:dyDescent="0.2">
      <c r="B31" s="527" t="s">
        <v>24</v>
      </c>
      <c r="C31" s="527"/>
      <c r="D31" s="527"/>
      <c r="E31" s="142"/>
      <c r="F31" s="142"/>
      <c r="G31" s="142"/>
      <c r="H31" s="142"/>
      <c r="I31" s="142"/>
    </row>
    <row r="32" spans="1:9" ht="38.25" x14ac:dyDescent="0.2">
      <c r="B32" s="136" t="s">
        <v>206</v>
      </c>
      <c r="C32" s="103">
        <f>C29</f>
        <v>4207</v>
      </c>
      <c r="D32" s="191">
        <f>G29</f>
        <v>231608</v>
      </c>
      <c r="E32" s="142"/>
    </row>
    <row r="33" spans="2:5" ht="51" x14ac:dyDescent="0.2">
      <c r="B33" s="136" t="s">
        <v>180</v>
      </c>
      <c r="C33" s="103">
        <v>0</v>
      </c>
      <c r="D33" s="103">
        <f>I28</f>
        <v>8374</v>
      </c>
      <c r="E33" s="142"/>
    </row>
    <row r="34" spans="2:5" x14ac:dyDescent="0.2">
      <c r="B34" s="137" t="s">
        <v>58</v>
      </c>
      <c r="C34" s="103">
        <f>D29</f>
        <v>4167</v>
      </c>
      <c r="D34" s="191">
        <f>I29</f>
        <v>226552</v>
      </c>
      <c r="E34" s="142"/>
    </row>
    <row r="35" spans="2:5" x14ac:dyDescent="0.2">
      <c r="E35" s="142"/>
    </row>
  </sheetData>
  <sheetProtection algorithmName="SHA-512" hashValue="geEDMMKDe/hFXLUF2tCi8u+Jg6Uif4CQVAXqhFi+4Qz1dhVaWsrvb4xjoRYfuz9h6aCmQP+ctRBg2b+GwtdeXw==" saltValue="inEd4zk1UskhSUizUTN17A==" spinCount="100000" sheet="1" objects="1" scenarios="1"/>
  <mergeCells count="12">
    <mergeCell ref="B31:D31"/>
    <mergeCell ref="A3:I3"/>
    <mergeCell ref="A5:A7"/>
    <mergeCell ref="B5:B7"/>
    <mergeCell ref="C5:D6"/>
    <mergeCell ref="E5:G5"/>
    <mergeCell ref="H5:H7"/>
    <mergeCell ref="G6:G7"/>
    <mergeCell ref="I6:I7"/>
    <mergeCell ref="A8:B8"/>
    <mergeCell ref="A23:B23"/>
    <mergeCell ref="A25:B25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2:K21"/>
  <sheetViews>
    <sheetView topLeftCell="B4" zoomScaleNormal="100" workbookViewId="0">
      <selection activeCell="J22" sqref="J22"/>
    </sheetView>
  </sheetViews>
  <sheetFormatPr defaultColWidth="9.140625" defaultRowHeight="12.75" x14ac:dyDescent="0.2"/>
  <cols>
    <col min="1" max="1" width="3.85546875" style="41" customWidth="1"/>
    <col min="2" max="2" width="33.140625" style="41" customWidth="1"/>
    <col min="3" max="3" width="6.85546875" style="41" customWidth="1"/>
    <col min="4" max="4" width="9.140625" style="41" customWidth="1"/>
    <col min="5" max="5" width="6.7109375" style="41" customWidth="1"/>
    <col min="6" max="6" width="12.5703125" style="41" customWidth="1"/>
    <col min="7" max="7" width="12.7109375" style="41" customWidth="1"/>
    <col min="8" max="9" width="14" style="41" customWidth="1"/>
    <col min="10" max="10" width="9.140625" style="41"/>
    <col min="11" max="11" width="10.42578125" style="41" customWidth="1"/>
    <col min="12" max="16384" width="9.140625" style="41"/>
  </cols>
  <sheetData>
    <row r="2" spans="1:11" x14ac:dyDescent="0.2">
      <c r="I2" s="41" t="s">
        <v>170</v>
      </c>
    </row>
    <row r="3" spans="1:11" ht="15" x14ac:dyDescent="0.25">
      <c r="I3" s="2" t="str">
        <f>'5.11'!G2</f>
        <v>от Заповед № 224/22.02.2024 г.</v>
      </c>
    </row>
    <row r="5" spans="1:11" ht="43.5" customHeight="1" x14ac:dyDescent="0.2">
      <c r="A5" s="424" t="s">
        <v>143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</row>
    <row r="6" spans="1:11" ht="76.5" x14ac:dyDescent="0.2">
      <c r="A6" s="490" t="s">
        <v>1</v>
      </c>
      <c r="B6" s="529" t="s">
        <v>141</v>
      </c>
      <c r="C6" s="542" t="s">
        <v>195</v>
      </c>
      <c r="D6" s="542"/>
      <c r="E6" s="542"/>
      <c r="F6" s="80" t="s">
        <v>144</v>
      </c>
      <c r="G6" s="80" t="s">
        <v>145</v>
      </c>
      <c r="H6" s="80" t="s">
        <v>142</v>
      </c>
      <c r="I6" s="445" t="s">
        <v>217</v>
      </c>
      <c r="J6" s="445" t="s">
        <v>177</v>
      </c>
      <c r="K6" s="445" t="s">
        <v>71</v>
      </c>
    </row>
    <row r="7" spans="1:11" ht="25.5" x14ac:dyDescent="0.2">
      <c r="A7" s="490"/>
      <c r="B7" s="531"/>
      <c r="C7" s="84" t="s">
        <v>146</v>
      </c>
      <c r="D7" s="84" t="s">
        <v>147</v>
      </c>
      <c r="E7" s="84" t="s">
        <v>148</v>
      </c>
      <c r="F7" s="94">
        <f>'[1]322_338_389'!$CA$8</f>
        <v>100</v>
      </c>
      <c r="G7" s="94">
        <f>'[1]322_338_389'!$CB$8</f>
        <v>112</v>
      </c>
      <c r="H7" s="94" t="str">
        <f>'[1]326_338_389'!$AY$9</f>
        <v>262</v>
      </c>
      <c r="I7" s="446"/>
      <c r="J7" s="446"/>
      <c r="K7" s="446"/>
    </row>
    <row r="8" spans="1:11" x14ac:dyDescent="0.2">
      <c r="A8" s="418" t="s">
        <v>117</v>
      </c>
      <c r="B8" s="419"/>
      <c r="C8" s="84"/>
      <c r="D8" s="84"/>
      <c r="E8" s="84"/>
      <c r="F8" s="94"/>
      <c r="G8" s="94"/>
      <c r="H8" s="94"/>
      <c r="I8" s="94"/>
      <c r="J8" s="31"/>
      <c r="K8" s="42"/>
    </row>
    <row r="9" spans="1:11" x14ac:dyDescent="0.2">
      <c r="A9" s="12">
        <v>1</v>
      </c>
      <c r="B9" s="12" t="s">
        <v>20</v>
      </c>
      <c r="C9" s="317">
        <f>'[1]322_338_389'!AL22</f>
        <v>518</v>
      </c>
      <c r="D9" s="318">
        <v>0</v>
      </c>
      <c r="E9" s="319">
        <v>0</v>
      </c>
      <c r="F9" s="97">
        <f>'[1]322_338_389'!CA22</f>
        <v>51800</v>
      </c>
      <c r="G9" s="97">
        <v>0</v>
      </c>
      <c r="H9" s="97">
        <v>0</v>
      </c>
      <c r="I9" s="97">
        <f>SUM(F9:H9)</f>
        <v>51800</v>
      </c>
      <c r="J9" s="97">
        <f>K9-I9</f>
        <v>0</v>
      </c>
      <c r="K9" s="97">
        <f>'[1]322_338_389'!$EZ$22</f>
        <v>51800</v>
      </c>
    </row>
    <row r="10" spans="1:11" x14ac:dyDescent="0.2">
      <c r="A10" s="12">
        <v>2</v>
      </c>
      <c r="B10" s="12" t="s">
        <v>21</v>
      </c>
      <c r="C10" s="317">
        <f>'[1]322_338_389'!AL23</f>
        <v>414</v>
      </c>
      <c r="D10" s="317">
        <f>'[1]322_338_389'!$AN$23</f>
        <v>102</v>
      </c>
      <c r="E10" s="319">
        <v>0</v>
      </c>
      <c r="F10" s="97">
        <f>'[1]322_338_389'!CA23</f>
        <v>41400</v>
      </c>
      <c r="G10" s="97">
        <f>'[1]322_338_389'!$CB$23</f>
        <v>11424</v>
      </c>
      <c r="H10" s="97">
        <v>0</v>
      </c>
      <c r="I10" s="97">
        <f>SUM(F10:H10)</f>
        <v>52824</v>
      </c>
      <c r="J10" s="97">
        <f>K10-I10</f>
        <v>-2800</v>
      </c>
      <c r="K10" s="97">
        <f>'[1]322_338_389'!$EZ$23+'[1]322_338_389'!$FA$23</f>
        <v>50024</v>
      </c>
    </row>
    <row r="11" spans="1:11" x14ac:dyDescent="0.2">
      <c r="A11" s="434" t="s">
        <v>98</v>
      </c>
      <c r="B11" s="435"/>
      <c r="C11" s="318"/>
      <c r="D11" s="318"/>
      <c r="E11" s="319"/>
      <c r="F11" s="97"/>
      <c r="G11" s="97"/>
      <c r="H11" s="97"/>
      <c r="I11" s="97"/>
      <c r="J11" s="97"/>
      <c r="K11" s="97"/>
    </row>
    <row r="12" spans="1:11" x14ac:dyDescent="0.2">
      <c r="A12" s="12">
        <v>3</v>
      </c>
      <c r="B12" s="12" t="s">
        <v>75</v>
      </c>
      <c r="C12" s="318">
        <f>'[1]324_СП'!$E$11</f>
        <v>121</v>
      </c>
      <c r="D12" s="318">
        <v>0</v>
      </c>
      <c r="E12" s="319">
        <v>0</v>
      </c>
      <c r="F12" s="97">
        <f>'[1]324_СП'!$P$11</f>
        <v>4235</v>
      </c>
      <c r="G12" s="97">
        <v>0</v>
      </c>
      <c r="H12" s="97">
        <v>0</v>
      </c>
      <c r="I12" s="97">
        <f>SUM(F12:H12)</f>
        <v>4235</v>
      </c>
      <c r="J12" s="97">
        <f>K12-I12</f>
        <v>6065</v>
      </c>
      <c r="K12" s="97">
        <f>'[1]324_СП'!$AU$11</f>
        <v>10300</v>
      </c>
    </row>
    <row r="13" spans="1:11" x14ac:dyDescent="0.2">
      <c r="A13" s="434" t="s">
        <v>104</v>
      </c>
      <c r="B13" s="435"/>
      <c r="C13" s="318"/>
      <c r="D13" s="318"/>
      <c r="E13" s="320"/>
      <c r="F13" s="97"/>
      <c r="G13" s="97"/>
      <c r="H13" s="97"/>
      <c r="I13" s="97"/>
      <c r="J13" s="97"/>
      <c r="K13" s="97"/>
    </row>
    <row r="14" spans="1:11" x14ac:dyDescent="0.2">
      <c r="A14" s="12">
        <v>4</v>
      </c>
      <c r="B14" s="12" t="s">
        <v>74</v>
      </c>
      <c r="C14" s="318">
        <v>0</v>
      </c>
      <c r="D14" s="318">
        <f>'[1]326_338_389'!$E$11+'[1]326_338_389'!$K$11</f>
        <v>195</v>
      </c>
      <c r="E14" s="319">
        <f>'[1]326_338_389'!$G$11+'[1]326_338_389'!$M$11</f>
        <v>66</v>
      </c>
      <c r="F14" s="97">
        <v>0</v>
      </c>
      <c r="G14" s="97">
        <f>'[1]326_338_389'!AX11</f>
        <v>21840</v>
      </c>
      <c r="H14" s="97">
        <f>'[1]326_338_389'!AY11</f>
        <v>34060</v>
      </c>
      <c r="I14" s="97">
        <f>SUM(F14:H14)</f>
        <v>55900</v>
      </c>
      <c r="J14" s="50">
        <f>K14-I14</f>
        <v>-19456</v>
      </c>
      <c r="K14" s="97">
        <f>'[1]326_338_389'!$CT$11+'[1]326_338_389'!$CU$11</f>
        <v>36444</v>
      </c>
    </row>
    <row r="15" spans="1:11" x14ac:dyDescent="0.2">
      <c r="A15" s="12"/>
      <c r="B15" s="17" t="s">
        <v>22</v>
      </c>
      <c r="C15" s="12"/>
      <c r="D15" s="12"/>
      <c r="E15" s="12"/>
      <c r="F15" s="149"/>
      <c r="G15" s="149"/>
      <c r="H15" s="149"/>
      <c r="I15" s="149"/>
      <c r="J15" s="149"/>
      <c r="K15" s="149"/>
    </row>
    <row r="16" spans="1:11" ht="33.75" x14ac:dyDescent="0.2">
      <c r="A16" s="12"/>
      <c r="B16" s="99" t="s">
        <v>183</v>
      </c>
      <c r="C16" s="12"/>
      <c r="D16" s="12"/>
      <c r="E16" s="12"/>
      <c r="F16" s="12"/>
      <c r="G16" s="12"/>
      <c r="H16" s="12"/>
      <c r="I16" s="12"/>
      <c r="J16" s="50"/>
      <c r="K16" s="12">
        <v>2212</v>
      </c>
    </row>
    <row r="17" spans="1:11" x14ac:dyDescent="0.2">
      <c r="A17" s="12"/>
      <c r="B17" s="17" t="s">
        <v>65</v>
      </c>
      <c r="C17" s="50">
        <v>1056</v>
      </c>
      <c r="D17" s="50">
        <v>249</v>
      </c>
      <c r="E17" s="50">
        <v>66</v>
      </c>
      <c r="F17" s="50">
        <f>SUM(F9:F15)</f>
        <v>97435</v>
      </c>
      <c r="G17" s="50">
        <f t="shared" ref="G17:J17" si="0">SUM(G9:G15)</f>
        <v>33264</v>
      </c>
      <c r="H17" s="50">
        <f t="shared" si="0"/>
        <v>34060</v>
      </c>
      <c r="I17" s="97">
        <f>SUM(F17:H17)</f>
        <v>164759</v>
      </c>
      <c r="J17" s="50">
        <f t="shared" si="0"/>
        <v>-16191</v>
      </c>
      <c r="K17" s="50">
        <f>SUM(K9:K16)</f>
        <v>150780</v>
      </c>
    </row>
    <row r="18" spans="1:11" x14ac:dyDescent="0.2">
      <c r="A18" s="70"/>
      <c r="B18" s="68" t="s">
        <v>24</v>
      </c>
      <c r="C18" s="218"/>
      <c r="D18" s="218"/>
      <c r="E18" s="218"/>
      <c r="F18" s="218"/>
      <c r="G18" s="218"/>
      <c r="H18" s="218"/>
      <c r="I18" s="218"/>
      <c r="J18" s="218"/>
      <c r="K18" s="218"/>
    </row>
    <row r="19" spans="1:11" x14ac:dyDescent="0.2">
      <c r="A19" s="391" t="s">
        <v>184</v>
      </c>
      <c r="B19" s="431"/>
      <c r="C19" s="103">
        <f>C17+D17+E17</f>
        <v>1371</v>
      </c>
      <c r="D19" s="103"/>
      <c r="E19" s="103">
        <f>F17+G17+H17</f>
        <v>164759</v>
      </c>
      <c r="F19" s="218"/>
      <c r="G19" s="218"/>
      <c r="H19" s="218"/>
      <c r="I19" s="218"/>
      <c r="J19" s="218"/>
      <c r="K19" s="218"/>
    </row>
    <row r="20" spans="1:11" x14ac:dyDescent="0.2">
      <c r="A20" s="391" t="s">
        <v>180</v>
      </c>
      <c r="B20" s="431"/>
      <c r="C20" s="103">
        <v>0</v>
      </c>
      <c r="D20" s="103"/>
      <c r="E20" s="103"/>
      <c r="F20" s="218"/>
      <c r="G20" s="218"/>
      <c r="H20" s="218"/>
      <c r="I20" s="218"/>
      <c r="J20" s="218"/>
      <c r="K20" s="218"/>
    </row>
    <row r="21" spans="1:11" x14ac:dyDescent="0.2">
      <c r="A21" s="494" t="s">
        <v>58</v>
      </c>
      <c r="B21" s="488"/>
      <c r="C21" s="103">
        <f>C19</f>
        <v>1371</v>
      </c>
      <c r="D21" s="103"/>
      <c r="E21" s="103">
        <f>K17</f>
        <v>150780</v>
      </c>
      <c r="F21" s="218"/>
      <c r="G21" s="218"/>
      <c r="H21" s="218"/>
      <c r="I21" s="218"/>
      <c r="J21" s="218"/>
      <c r="K21" s="218"/>
    </row>
  </sheetData>
  <sheetProtection algorithmName="SHA-512" hashValue="K+XjHul6YlO6d06lGvgEU/bPdEhSpXgmvqAu6en1H32dZS6sSOHPXOrko/ewGupcvffZ0MUCzEKlDV4fn616Nw==" saltValue="vDWFmN+sfg5IOS31tgFZ1w==" spinCount="100000" sheet="1" objects="1" scenarios="1"/>
  <mergeCells count="13">
    <mergeCell ref="K6:K7"/>
    <mergeCell ref="A5:K5"/>
    <mergeCell ref="A6:A7"/>
    <mergeCell ref="B6:B7"/>
    <mergeCell ref="C6:E6"/>
    <mergeCell ref="J6:J7"/>
    <mergeCell ref="I6:I7"/>
    <mergeCell ref="A20:B20"/>
    <mergeCell ref="A21:B21"/>
    <mergeCell ref="A11:B11"/>
    <mergeCell ref="A13:B13"/>
    <mergeCell ref="A8:B8"/>
    <mergeCell ref="A19:B19"/>
  </mergeCells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</sheetPr>
  <dimension ref="A1:H27"/>
  <sheetViews>
    <sheetView zoomScaleNormal="100" workbookViewId="0">
      <selection activeCell="B31" sqref="B31"/>
    </sheetView>
  </sheetViews>
  <sheetFormatPr defaultColWidth="9.140625" defaultRowHeight="12.75" x14ac:dyDescent="0.2"/>
  <cols>
    <col min="1" max="1" width="3.5703125" style="41" customWidth="1"/>
    <col min="2" max="2" width="36" style="41" customWidth="1"/>
    <col min="3" max="3" width="10.28515625" style="41" customWidth="1"/>
    <col min="4" max="5" width="9.140625" style="41"/>
    <col min="6" max="6" width="10.5703125" style="41" customWidth="1"/>
    <col min="7" max="7" width="15.42578125" style="41" customWidth="1"/>
    <col min="8" max="8" width="11.42578125" style="41" customWidth="1"/>
    <col min="9" max="16384" width="9.140625" style="41"/>
  </cols>
  <sheetData>
    <row r="1" spans="1:8" x14ac:dyDescent="0.2">
      <c r="G1" s="41" t="s">
        <v>171</v>
      </c>
    </row>
    <row r="2" spans="1:8" ht="15" x14ac:dyDescent="0.25">
      <c r="G2" s="2" t="str">
        <f>'5.12'!I3</f>
        <v>от Заповед № 224/22.02.2024 г.</v>
      </c>
    </row>
    <row r="3" spans="1:8" x14ac:dyDescent="0.2">
      <c r="A3" s="543" t="s">
        <v>152</v>
      </c>
      <c r="B3" s="543"/>
      <c r="C3" s="543"/>
      <c r="D3" s="543"/>
      <c r="E3" s="543"/>
      <c r="F3" s="543"/>
      <c r="G3" s="543"/>
      <c r="H3" s="543"/>
    </row>
    <row r="4" spans="1:8" ht="15" customHeight="1" x14ac:dyDescent="0.2">
      <c r="A4" s="543" t="s">
        <v>153</v>
      </c>
      <c r="B4" s="543"/>
      <c r="C4" s="543"/>
      <c r="D4" s="543"/>
      <c r="E4" s="543"/>
      <c r="F4" s="543"/>
      <c r="G4" s="543"/>
      <c r="H4" s="543"/>
    </row>
    <row r="5" spans="1:8" ht="15" customHeight="1" x14ac:dyDescent="0.2">
      <c r="A5" s="220"/>
      <c r="B5" s="220"/>
      <c r="C5" s="220"/>
      <c r="D5" s="220"/>
      <c r="E5" s="220"/>
      <c r="F5" s="220"/>
      <c r="G5" s="220"/>
      <c r="H5" s="220"/>
    </row>
    <row r="6" spans="1:8" ht="37.5" customHeight="1" x14ac:dyDescent="0.2">
      <c r="A6" s="401" t="s">
        <v>1</v>
      </c>
      <c r="B6" s="498" t="s">
        <v>60</v>
      </c>
      <c r="C6" s="549" t="s">
        <v>215</v>
      </c>
      <c r="D6" s="550"/>
      <c r="E6" s="551"/>
      <c r="F6" s="546" t="s">
        <v>213</v>
      </c>
      <c r="G6" s="430" t="s">
        <v>177</v>
      </c>
      <c r="H6" s="546" t="s">
        <v>214</v>
      </c>
    </row>
    <row r="7" spans="1:8" ht="18.75" customHeight="1" x14ac:dyDescent="0.2">
      <c r="A7" s="490"/>
      <c r="B7" s="544"/>
      <c r="C7" s="221">
        <f>'[1]322_338_389'!CJ8</f>
        <v>5247</v>
      </c>
      <c r="D7" s="221">
        <f>'[1]322_338_389'!CK8</f>
        <v>6559</v>
      </c>
      <c r="E7" s="221">
        <f>'[1]322_338_389'!CL8</f>
        <v>7870</v>
      </c>
      <c r="F7" s="547"/>
      <c r="G7" s="491"/>
      <c r="H7" s="547"/>
    </row>
    <row r="8" spans="1:8" ht="41.25" customHeight="1" x14ac:dyDescent="0.2">
      <c r="A8" s="490"/>
      <c r="B8" s="545"/>
      <c r="C8" s="222" t="s">
        <v>149</v>
      </c>
      <c r="D8" s="222" t="s">
        <v>150</v>
      </c>
      <c r="E8" s="222" t="s">
        <v>151</v>
      </c>
      <c r="F8" s="548"/>
      <c r="G8" s="491"/>
      <c r="H8" s="548"/>
    </row>
    <row r="9" spans="1:8" x14ac:dyDescent="0.2">
      <c r="A9" s="12">
        <v>1</v>
      </c>
      <c r="B9" s="12" t="s">
        <v>8</v>
      </c>
      <c r="C9" s="97">
        <f>'[1]322_338_389'!AY10</f>
        <v>0</v>
      </c>
      <c r="D9" s="97">
        <f>'[1]322_338_389'!AZ10</f>
        <v>0</v>
      </c>
      <c r="E9" s="97">
        <f>'[1]322_338_389'!BA10</f>
        <v>1</v>
      </c>
      <c r="F9" s="97">
        <f>'[1]322_338_389'!CM10</f>
        <v>7870</v>
      </c>
      <c r="G9" s="50">
        <v>0</v>
      </c>
      <c r="H9" s="97">
        <f>'[1]322_338_389'!FL10</f>
        <v>7870</v>
      </c>
    </row>
    <row r="10" spans="1:8" x14ac:dyDescent="0.2">
      <c r="A10" s="12">
        <v>2</v>
      </c>
      <c r="B10" s="12" t="s">
        <v>9</v>
      </c>
      <c r="C10" s="97">
        <f>'[1]322_338_389'!AY11</f>
        <v>0</v>
      </c>
      <c r="D10" s="97">
        <f>'[1]322_338_389'!AZ11</f>
        <v>1</v>
      </c>
      <c r="E10" s="97">
        <f>'[1]322_338_389'!BA11</f>
        <v>1</v>
      </c>
      <c r="F10" s="97">
        <f>'[1]322_338_389'!CM11</f>
        <v>14429</v>
      </c>
      <c r="G10" s="50">
        <v>0</v>
      </c>
      <c r="H10" s="97">
        <f>'[1]322_338_389'!FL11</f>
        <v>14429</v>
      </c>
    </row>
    <row r="11" spans="1:8" x14ac:dyDescent="0.2">
      <c r="A11" s="12">
        <v>3</v>
      </c>
      <c r="B11" s="12" t="s">
        <v>10</v>
      </c>
      <c r="C11" s="97">
        <f>'[1]322_338_389'!AY12</f>
        <v>0</v>
      </c>
      <c r="D11" s="97">
        <f>'[1]322_338_389'!AZ12</f>
        <v>0</v>
      </c>
      <c r="E11" s="97">
        <f>'[1]322_338_389'!BA12</f>
        <v>0</v>
      </c>
      <c r="F11" s="97">
        <f>'[1]322_338_389'!CM12</f>
        <v>0</v>
      </c>
      <c r="G11" s="50">
        <v>0</v>
      </c>
      <c r="H11" s="97">
        <f>'[1]322_338_389'!FL12</f>
        <v>0</v>
      </c>
    </row>
    <row r="12" spans="1:8" x14ac:dyDescent="0.2">
      <c r="A12" s="12">
        <v>4</v>
      </c>
      <c r="B12" s="12" t="s">
        <v>11</v>
      </c>
      <c r="C12" s="97">
        <f>'[1]322_338_389'!AY13</f>
        <v>0</v>
      </c>
      <c r="D12" s="97">
        <f>'[1]322_338_389'!AZ13</f>
        <v>0</v>
      </c>
      <c r="E12" s="97">
        <f>'[1]322_338_389'!BA13</f>
        <v>0</v>
      </c>
      <c r="F12" s="97">
        <f>'[1]322_338_389'!CM13</f>
        <v>0</v>
      </c>
      <c r="G12" s="50">
        <v>0</v>
      </c>
      <c r="H12" s="97">
        <f>'[1]322_338_389'!FL13</f>
        <v>0</v>
      </c>
    </row>
    <row r="13" spans="1:8" x14ac:dyDescent="0.2">
      <c r="A13" s="12">
        <v>5</v>
      </c>
      <c r="B13" s="12" t="s">
        <v>12</v>
      </c>
      <c r="C13" s="97">
        <f>'[1]322_338_389'!AY14</f>
        <v>0</v>
      </c>
      <c r="D13" s="97">
        <f>'[1]322_338_389'!AZ14</f>
        <v>0</v>
      </c>
      <c r="E13" s="97">
        <f>'[1]322_338_389'!BA14</f>
        <v>2</v>
      </c>
      <c r="F13" s="97">
        <f>'[1]322_338_389'!CM14</f>
        <v>15740</v>
      </c>
      <c r="G13" s="50">
        <v>0</v>
      </c>
      <c r="H13" s="97">
        <f>'[1]322_338_389'!FL14</f>
        <v>15740</v>
      </c>
    </row>
    <row r="14" spans="1:8" x14ac:dyDescent="0.2">
      <c r="A14" s="12">
        <v>6</v>
      </c>
      <c r="B14" s="12" t="s">
        <v>13</v>
      </c>
      <c r="C14" s="97">
        <f>'[1]322_338_389'!AY15</f>
        <v>0</v>
      </c>
      <c r="D14" s="97">
        <f>'[1]322_338_389'!AZ15</f>
        <v>0</v>
      </c>
      <c r="E14" s="97">
        <f>'[1]322_338_389'!BA15</f>
        <v>1</v>
      </c>
      <c r="F14" s="97">
        <f>'[1]322_338_389'!CM15</f>
        <v>7870</v>
      </c>
      <c r="G14" s="50">
        <v>0</v>
      </c>
      <c r="H14" s="97">
        <f>'[1]322_338_389'!FL15</f>
        <v>7870</v>
      </c>
    </row>
    <row r="15" spans="1:8" x14ac:dyDescent="0.2">
      <c r="A15" s="12">
        <v>7</v>
      </c>
      <c r="B15" s="12" t="s">
        <v>14</v>
      </c>
      <c r="C15" s="97">
        <f>'[1]322_338_389'!AY16</f>
        <v>0</v>
      </c>
      <c r="D15" s="97">
        <f>'[1]322_338_389'!AZ16</f>
        <v>0</v>
      </c>
      <c r="E15" s="97">
        <f>'[1]322_338_389'!BA16</f>
        <v>0</v>
      </c>
      <c r="F15" s="97">
        <f>'[1]322_338_389'!CM16</f>
        <v>0</v>
      </c>
      <c r="G15" s="50">
        <v>0</v>
      </c>
      <c r="H15" s="97">
        <f>'[1]322_338_389'!FL16</f>
        <v>0</v>
      </c>
    </row>
    <row r="16" spans="1:8" hidden="1" x14ac:dyDescent="0.2">
      <c r="A16" s="12">
        <v>8</v>
      </c>
      <c r="B16" s="12" t="s">
        <v>15</v>
      </c>
      <c r="C16" s="97">
        <f>'[1]322_338_389'!AY17</f>
        <v>0</v>
      </c>
      <c r="D16" s="97">
        <f>'[1]322_338_389'!AZ17</f>
        <v>0</v>
      </c>
      <c r="E16" s="97">
        <f>'[1]322_338_389'!BA17</f>
        <v>0</v>
      </c>
      <c r="F16" s="97">
        <f>'[1]322_338_389'!CM17</f>
        <v>0</v>
      </c>
      <c r="G16" s="50">
        <v>0</v>
      </c>
      <c r="H16" s="97">
        <f>'[1]322_338_389'!FL17</f>
        <v>0</v>
      </c>
    </row>
    <row r="17" spans="1:8" x14ac:dyDescent="0.2">
      <c r="A17" s="12">
        <v>8</v>
      </c>
      <c r="B17" s="12" t="s">
        <v>16</v>
      </c>
      <c r="C17" s="97">
        <f>'[1]322_338_389'!AY18</f>
        <v>1</v>
      </c>
      <c r="D17" s="97">
        <f>'[1]322_338_389'!AZ18</f>
        <v>0</v>
      </c>
      <c r="E17" s="97">
        <f>'[1]322_338_389'!BA18</f>
        <v>0</v>
      </c>
      <c r="F17" s="97">
        <f>'[1]322_338_389'!CM18</f>
        <v>5247</v>
      </c>
      <c r="G17" s="50">
        <v>0</v>
      </c>
      <c r="H17" s="97">
        <f>'[1]322_338_389'!FL18</f>
        <v>5247</v>
      </c>
    </row>
    <row r="18" spans="1:8" x14ac:dyDescent="0.2">
      <c r="A18" s="12">
        <v>9</v>
      </c>
      <c r="B18" s="12" t="s">
        <v>17</v>
      </c>
      <c r="C18" s="97">
        <f>'[1]322_338_389'!AY19</f>
        <v>0</v>
      </c>
      <c r="D18" s="97">
        <f>'[1]322_338_389'!AZ19</f>
        <v>0</v>
      </c>
      <c r="E18" s="97">
        <f>'[1]322_338_389'!BA19</f>
        <v>0</v>
      </c>
      <c r="F18" s="97">
        <f>'[1]322_338_389'!CM19</f>
        <v>0</v>
      </c>
      <c r="G18" s="50">
        <v>0</v>
      </c>
      <c r="H18" s="97">
        <f>'[1]322_338_389'!FL19</f>
        <v>0</v>
      </c>
    </row>
    <row r="19" spans="1:8" x14ac:dyDescent="0.2">
      <c r="A19" s="12">
        <v>10</v>
      </c>
      <c r="B19" s="12" t="s">
        <v>18</v>
      </c>
      <c r="C19" s="97">
        <f>'[1]322_338_389'!AY20</f>
        <v>0</v>
      </c>
      <c r="D19" s="97">
        <f>'[1]322_338_389'!AZ20</f>
        <v>0</v>
      </c>
      <c r="E19" s="97">
        <f>'[1]322_338_389'!BA20</f>
        <v>0</v>
      </c>
      <c r="F19" s="97">
        <f>'[1]322_338_389'!CM20</f>
        <v>0</v>
      </c>
      <c r="G19" s="50">
        <v>0</v>
      </c>
      <c r="H19" s="97">
        <f>'[1]322_338_389'!FL20</f>
        <v>0</v>
      </c>
    </row>
    <row r="20" spans="1:8" x14ac:dyDescent="0.2">
      <c r="A20" s="12">
        <v>11</v>
      </c>
      <c r="B20" s="12" t="s">
        <v>19</v>
      </c>
      <c r="C20" s="97">
        <f>'[1]322_338_389'!AY21</f>
        <v>0</v>
      </c>
      <c r="D20" s="97">
        <f>'[1]322_338_389'!AZ21</f>
        <v>0</v>
      </c>
      <c r="E20" s="97">
        <f>'[1]322_338_389'!BA21</f>
        <v>0</v>
      </c>
      <c r="F20" s="97">
        <f>'[1]322_338_389'!CM21</f>
        <v>0</v>
      </c>
      <c r="G20" s="50">
        <v>0</v>
      </c>
      <c r="H20" s="97">
        <f>'[1]322_338_389'!FL21</f>
        <v>0</v>
      </c>
    </row>
    <row r="21" spans="1:8" x14ac:dyDescent="0.2">
      <c r="A21" s="12">
        <v>12</v>
      </c>
      <c r="B21" s="12" t="s">
        <v>20</v>
      </c>
      <c r="C21" s="97">
        <f>'[1]322_338_389'!AY22</f>
        <v>0</v>
      </c>
      <c r="D21" s="97">
        <f>'[1]322_338_389'!AZ22</f>
        <v>0</v>
      </c>
      <c r="E21" s="97">
        <f>'[1]322_338_389'!BA22</f>
        <v>0</v>
      </c>
      <c r="F21" s="97">
        <f>'[1]322_338_389'!CM22</f>
        <v>0</v>
      </c>
      <c r="G21" s="50">
        <v>0</v>
      </c>
      <c r="H21" s="97">
        <f>'[1]322_338_389'!FL22</f>
        <v>0</v>
      </c>
    </row>
    <row r="22" spans="1:8" x14ac:dyDescent="0.2">
      <c r="A22" s="12">
        <v>13</v>
      </c>
      <c r="B22" s="12" t="s">
        <v>21</v>
      </c>
      <c r="C22" s="97">
        <f>'[1]322_338_389'!AY23</f>
        <v>0</v>
      </c>
      <c r="D22" s="97">
        <f>'[1]322_338_389'!AZ23</f>
        <v>0</v>
      </c>
      <c r="E22" s="97">
        <f>'[1]322_338_389'!BA23</f>
        <v>0</v>
      </c>
      <c r="F22" s="97">
        <f>'[1]322_338_389'!CM23</f>
        <v>0</v>
      </c>
      <c r="G22" s="50">
        <v>0</v>
      </c>
      <c r="H22" s="97">
        <f>'[1]322_338_389'!FL23</f>
        <v>0</v>
      </c>
    </row>
    <row r="23" spans="1:8" x14ac:dyDescent="0.2">
      <c r="A23" s="12">
        <v>14</v>
      </c>
      <c r="B23" s="12" t="s">
        <v>74</v>
      </c>
      <c r="C23" s="97">
        <v>0</v>
      </c>
      <c r="D23" s="97">
        <v>0</v>
      </c>
      <c r="E23" s="97">
        <f>'[1]326_338_389'!$AG$11</f>
        <v>1</v>
      </c>
      <c r="F23" s="97">
        <f>'[1]326_338_389'!$BE$11</f>
        <v>7870</v>
      </c>
      <c r="G23" s="50">
        <v>0</v>
      </c>
      <c r="H23" s="97">
        <f>'[1]326_338_389'!$DA$11</f>
        <v>7870</v>
      </c>
    </row>
    <row r="24" spans="1:8" x14ac:dyDescent="0.2">
      <c r="A24" s="12">
        <v>15</v>
      </c>
      <c r="B24" s="12" t="s">
        <v>75</v>
      </c>
      <c r="C24" s="97">
        <v>0</v>
      </c>
      <c r="D24" s="97">
        <v>0</v>
      </c>
      <c r="E24" s="97">
        <v>0</v>
      </c>
      <c r="F24" s="97">
        <v>0</v>
      </c>
      <c r="G24" s="50">
        <v>0</v>
      </c>
      <c r="H24" s="97">
        <v>0</v>
      </c>
    </row>
    <row r="25" spans="1:8" x14ac:dyDescent="0.2">
      <c r="A25" s="12"/>
      <c r="B25" s="17" t="s">
        <v>22</v>
      </c>
      <c r="C25" s="12"/>
      <c r="D25" s="12"/>
      <c r="E25" s="12"/>
      <c r="F25" s="12"/>
      <c r="G25" s="50">
        <v>0</v>
      </c>
      <c r="H25" s="12"/>
    </row>
    <row r="26" spans="1:8" ht="33.75" x14ac:dyDescent="0.2">
      <c r="A26" s="12"/>
      <c r="B26" s="99" t="s">
        <v>183</v>
      </c>
      <c r="C26" s="12"/>
      <c r="D26" s="12"/>
      <c r="E26" s="12"/>
      <c r="F26" s="12"/>
      <c r="G26" s="50">
        <v>0</v>
      </c>
      <c r="H26" s="191">
        <v>0</v>
      </c>
    </row>
    <row r="27" spans="1:8" x14ac:dyDescent="0.2">
      <c r="A27" s="12"/>
      <c r="B27" s="17" t="s">
        <v>65</v>
      </c>
      <c r="C27" s="101">
        <f>SUM(C9:C26)</f>
        <v>1</v>
      </c>
      <c r="D27" s="101">
        <f t="shared" ref="D27:H27" si="0">SUM(D9:D26)</f>
        <v>1</v>
      </c>
      <c r="E27" s="101">
        <f t="shared" si="0"/>
        <v>6</v>
      </c>
      <c r="F27" s="101">
        <f t="shared" si="0"/>
        <v>59026</v>
      </c>
      <c r="G27" s="101">
        <f t="shared" si="0"/>
        <v>0</v>
      </c>
      <c r="H27" s="101">
        <f t="shared" si="0"/>
        <v>59026</v>
      </c>
    </row>
  </sheetData>
  <sheetProtection algorithmName="SHA-512" hashValue="hYFWAam5mnrdj4j7pS47xR1vs4jIY9GukYkbbtq99gMA14Cj3jbj3jQY/hDPQvLs8rvzd6xqiyrAonPxjX5hvQ==" saltValue="qjbNGAJ8JR5ArkX7imwGuQ==" spinCount="100000" sheet="1" objects="1" scenarios="1"/>
  <mergeCells count="8">
    <mergeCell ref="A3:H3"/>
    <mergeCell ref="A6:A8"/>
    <mergeCell ref="B6:B8"/>
    <mergeCell ref="G6:G8"/>
    <mergeCell ref="A4:H4"/>
    <mergeCell ref="H6:H8"/>
    <mergeCell ref="C6:E6"/>
    <mergeCell ref="F6:F8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A2:G18"/>
  <sheetViews>
    <sheetView zoomScaleNormal="100" workbookViewId="0">
      <selection activeCell="G27" sqref="G27"/>
    </sheetView>
  </sheetViews>
  <sheetFormatPr defaultColWidth="9.140625" defaultRowHeight="12.75" x14ac:dyDescent="0.2"/>
  <cols>
    <col min="1" max="1" width="3.85546875" style="41" customWidth="1"/>
    <col min="2" max="2" width="26.5703125" style="41" customWidth="1"/>
    <col min="3" max="4" width="9.140625" style="41"/>
    <col min="5" max="5" width="11.28515625" style="41" customWidth="1"/>
    <col min="6" max="6" width="15.42578125" style="41" customWidth="1"/>
    <col min="7" max="7" width="10.5703125" style="41" customWidth="1"/>
    <col min="8" max="16384" width="9.140625" style="41"/>
  </cols>
  <sheetData>
    <row r="2" spans="1:7" x14ac:dyDescent="0.2">
      <c r="F2" s="41" t="s">
        <v>172</v>
      </c>
    </row>
    <row r="3" spans="1:7" x14ac:dyDescent="0.2">
      <c r="F3" s="142" t="str">
        <f>'5.13'!G2</f>
        <v>от Заповед № 224/22.02.2024 г.</v>
      </c>
    </row>
    <row r="5" spans="1:7" ht="27" customHeight="1" x14ac:dyDescent="0.2">
      <c r="A5" s="424" t="s">
        <v>154</v>
      </c>
      <c r="B5" s="424"/>
      <c r="C5" s="424"/>
      <c r="D5" s="424"/>
      <c r="E5" s="424"/>
      <c r="F5" s="424"/>
      <c r="G5" s="424"/>
    </row>
    <row r="6" spans="1:7" ht="63" customHeight="1" x14ac:dyDescent="0.2">
      <c r="A6" s="399" t="s">
        <v>1</v>
      </c>
      <c r="B6" s="399" t="s">
        <v>60</v>
      </c>
      <c r="C6" s="491" t="s">
        <v>195</v>
      </c>
      <c r="D6" s="491"/>
      <c r="E6" s="80" t="s">
        <v>69</v>
      </c>
      <c r="F6" s="552" t="s">
        <v>177</v>
      </c>
      <c r="G6" s="80" t="s">
        <v>71</v>
      </c>
    </row>
    <row r="7" spans="1:7" ht="48.75" customHeight="1" x14ac:dyDescent="0.2">
      <c r="A7" s="401"/>
      <c r="B7" s="401"/>
      <c r="C7" s="81" t="s">
        <v>27</v>
      </c>
      <c r="D7" s="81" t="s">
        <v>28</v>
      </c>
      <c r="E7" s="223">
        <f>'[1]322_338_389'!$BR$8</f>
        <v>19</v>
      </c>
      <c r="F7" s="553"/>
      <c r="G7" s="223">
        <f>E7</f>
        <v>19</v>
      </c>
    </row>
    <row r="8" spans="1:7" x14ac:dyDescent="0.2">
      <c r="A8" s="418" t="s">
        <v>117</v>
      </c>
      <c r="B8" s="419"/>
      <c r="C8" s="81"/>
      <c r="D8" s="81"/>
      <c r="E8" s="223"/>
      <c r="F8" s="225"/>
      <c r="G8" s="226"/>
    </row>
    <row r="9" spans="1:7" x14ac:dyDescent="0.2">
      <c r="A9" s="146">
        <v>1</v>
      </c>
      <c r="B9" s="12" t="s">
        <v>228</v>
      </c>
      <c r="C9" s="305">
        <v>1</v>
      </c>
      <c r="D9" s="305">
        <v>1</v>
      </c>
      <c r="E9" s="228">
        <v>19</v>
      </c>
      <c r="F9" s="229">
        <v>0</v>
      </c>
      <c r="G9" s="230">
        <v>19</v>
      </c>
    </row>
    <row r="10" spans="1:7" ht="12.75" customHeight="1" x14ac:dyDescent="0.2">
      <c r="A10" s="420" t="s">
        <v>104</v>
      </c>
      <c r="B10" s="421"/>
      <c r="C10" s="219"/>
      <c r="D10" s="219"/>
      <c r="E10" s="228"/>
      <c r="F10" s="229"/>
      <c r="G10" s="230"/>
    </row>
    <row r="11" spans="1:7" x14ac:dyDescent="0.2">
      <c r="A11" s="163">
        <v>2</v>
      </c>
      <c r="B11" s="12" t="s">
        <v>229</v>
      </c>
      <c r="C11" s="227">
        <f>'[1]326_338_389'!$U$11</f>
        <v>4</v>
      </c>
      <c r="D11" s="227">
        <f>'[1]326_338_389'!$V$11</f>
        <v>3</v>
      </c>
      <c r="E11" s="97">
        <f>'[1]326_338_389'!$AW$11</f>
        <v>76</v>
      </c>
      <c r="F11" s="97">
        <f>G11-E11</f>
        <v>-19</v>
      </c>
      <c r="G11" s="224">
        <f>'[1]326_338_389'!$CS$11</f>
        <v>57</v>
      </c>
    </row>
    <row r="12" spans="1:7" x14ac:dyDescent="0.2">
      <c r="A12" s="12"/>
      <c r="B12" s="17" t="s">
        <v>22</v>
      </c>
      <c r="C12" s="12"/>
      <c r="D12" s="12"/>
      <c r="E12" s="12"/>
      <c r="F12" s="149"/>
      <c r="G12" s="149"/>
    </row>
    <row r="13" spans="1:7" ht="45.75" customHeight="1" x14ac:dyDescent="0.2">
      <c r="A13" s="12"/>
      <c r="B13" s="99" t="s">
        <v>183</v>
      </c>
      <c r="C13" s="12"/>
      <c r="D13" s="12"/>
      <c r="E13" s="12"/>
      <c r="F13" s="149"/>
      <c r="G13" s="149"/>
    </row>
    <row r="14" spans="1:7" x14ac:dyDescent="0.2">
      <c r="A14" s="12"/>
      <c r="B14" s="17" t="s">
        <v>65</v>
      </c>
      <c r="C14" s="97">
        <v>5</v>
      </c>
      <c r="D14" s="97">
        <v>4</v>
      </c>
      <c r="E14" s="97">
        <f>E9+E11</f>
        <v>95</v>
      </c>
      <c r="F14" s="97">
        <f>SUM(F9:F13)</f>
        <v>-19</v>
      </c>
      <c r="G14" s="224">
        <f>G9+G11</f>
        <v>76</v>
      </c>
    </row>
    <row r="15" spans="1:7" x14ac:dyDescent="0.2">
      <c r="A15" s="70"/>
      <c r="B15" s="68" t="s">
        <v>24</v>
      </c>
    </row>
    <row r="16" spans="1:7" x14ac:dyDescent="0.2">
      <c r="A16" s="391" t="s">
        <v>206</v>
      </c>
      <c r="B16" s="431"/>
      <c r="C16" s="103">
        <f>C14</f>
        <v>5</v>
      </c>
      <c r="D16" s="103">
        <f>E14</f>
        <v>95</v>
      </c>
    </row>
    <row r="17" spans="1:4" x14ac:dyDescent="0.2">
      <c r="A17" s="391" t="s">
        <v>185</v>
      </c>
      <c r="B17" s="431"/>
      <c r="C17" s="103">
        <v>0</v>
      </c>
      <c r="D17" s="103">
        <v>0</v>
      </c>
    </row>
    <row r="18" spans="1:4" x14ac:dyDescent="0.2">
      <c r="A18" s="494" t="s">
        <v>58</v>
      </c>
      <c r="B18" s="488"/>
      <c r="C18" s="103">
        <f>D14</f>
        <v>4</v>
      </c>
      <c r="D18" s="103">
        <f>G14</f>
        <v>76</v>
      </c>
    </row>
  </sheetData>
  <sheetProtection algorithmName="SHA-512" hashValue="nGrz2QznZQaGLHJNgIq85XJe4Au+pYKI5kO6oX1uyCnZrigOL7rSoGvGX0TMvREh5LlAFd5IFEJW4LPc9j4XCA==" saltValue="CR4NlSiGKMaE1oWn3JtcPA==" spinCount="100000" sheet="1" objects="1" scenarios="1"/>
  <mergeCells count="10">
    <mergeCell ref="A17:B17"/>
    <mergeCell ref="A18:B18"/>
    <mergeCell ref="A8:B8"/>
    <mergeCell ref="A10:B10"/>
    <mergeCell ref="A5:G5"/>
    <mergeCell ref="A6:A7"/>
    <mergeCell ref="B6:B7"/>
    <mergeCell ref="C6:D6"/>
    <mergeCell ref="F6:F7"/>
    <mergeCell ref="A16:B16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</sheetPr>
  <dimension ref="A2:I21"/>
  <sheetViews>
    <sheetView topLeftCell="A4" workbookViewId="0">
      <selection activeCell="G31" sqref="G31"/>
    </sheetView>
  </sheetViews>
  <sheetFormatPr defaultColWidth="9.140625" defaultRowHeight="12.75" x14ac:dyDescent="0.2"/>
  <cols>
    <col min="1" max="1" width="3.85546875" style="41" customWidth="1"/>
    <col min="2" max="2" width="33.42578125" style="41" customWidth="1"/>
    <col min="3" max="3" width="11.85546875" style="41" customWidth="1"/>
    <col min="4" max="4" width="13.85546875" style="41" customWidth="1"/>
    <col min="5" max="5" width="13.140625" style="41" customWidth="1"/>
    <col min="6" max="7" width="14" style="41" customWidth="1"/>
    <col min="8" max="8" width="9.140625" style="41"/>
    <col min="9" max="9" width="10.42578125" style="41" customWidth="1"/>
    <col min="10" max="16384" width="9.140625" style="41"/>
  </cols>
  <sheetData>
    <row r="2" spans="1:9" x14ac:dyDescent="0.2">
      <c r="H2" s="41" t="s">
        <v>173</v>
      </c>
    </row>
    <row r="3" spans="1:9" x14ac:dyDescent="0.2">
      <c r="H3" s="41" t="str">
        <f>'5.13'!G2</f>
        <v>от Заповед № 224/22.02.2024 г.</v>
      </c>
    </row>
    <row r="5" spans="1:9" ht="43.5" customHeight="1" x14ac:dyDescent="0.2">
      <c r="A5" s="424" t="s">
        <v>159</v>
      </c>
      <c r="B5" s="424"/>
      <c r="C5" s="424"/>
      <c r="D5" s="424"/>
      <c r="E5" s="424"/>
      <c r="F5" s="424"/>
      <c r="G5" s="424"/>
      <c r="H5" s="424"/>
      <c r="I5" s="424"/>
    </row>
    <row r="6" spans="1:9" ht="24.75" customHeight="1" x14ac:dyDescent="0.2">
      <c r="A6" s="490" t="s">
        <v>1</v>
      </c>
      <c r="B6" s="529" t="s">
        <v>141</v>
      </c>
      <c r="C6" s="542" t="s">
        <v>195</v>
      </c>
      <c r="D6" s="542"/>
      <c r="E6" s="80" t="s">
        <v>210</v>
      </c>
      <c r="F6" s="80" t="s">
        <v>211</v>
      </c>
      <c r="G6" s="445" t="s">
        <v>51</v>
      </c>
      <c r="H6" s="445" t="s">
        <v>177</v>
      </c>
      <c r="I6" s="445" t="s">
        <v>71</v>
      </c>
    </row>
    <row r="7" spans="1:9" ht="25.5" x14ac:dyDescent="0.2">
      <c r="A7" s="490"/>
      <c r="B7" s="531"/>
      <c r="C7" s="84" t="s">
        <v>160</v>
      </c>
      <c r="D7" s="84" t="s">
        <v>147</v>
      </c>
      <c r="E7" s="94">
        <f>'[1]322_338_389'!$BY$8</f>
        <v>129</v>
      </c>
      <c r="F7" s="94">
        <f>'[1]322_338_389'!$BZ$8</f>
        <v>74</v>
      </c>
      <c r="G7" s="446"/>
      <c r="H7" s="446"/>
      <c r="I7" s="446"/>
    </row>
    <row r="8" spans="1:9" x14ac:dyDescent="0.2">
      <c r="A8" s="418" t="s">
        <v>117</v>
      </c>
      <c r="B8" s="419"/>
      <c r="C8" s="84"/>
      <c r="D8" s="84"/>
      <c r="E8" s="94"/>
      <c r="F8" s="94"/>
      <c r="G8" s="94"/>
      <c r="H8" s="31"/>
      <c r="I8" s="42"/>
    </row>
    <row r="9" spans="1:9" x14ac:dyDescent="0.2">
      <c r="A9" s="12">
        <v>1</v>
      </c>
      <c r="B9" s="12" t="s">
        <v>20</v>
      </c>
      <c r="C9" s="50">
        <f>'[1]322_338_389'!$AR$22</f>
        <v>518</v>
      </c>
      <c r="D9" s="149">
        <v>0</v>
      </c>
      <c r="E9" s="97">
        <f>C9*E7</f>
        <v>66822</v>
      </c>
      <c r="F9" s="97">
        <v>0</v>
      </c>
      <c r="G9" s="97">
        <f>E9+F9</f>
        <v>66822</v>
      </c>
      <c r="H9" s="97">
        <f>I9-G9</f>
        <v>0</v>
      </c>
      <c r="I9" s="97">
        <f>'[1]322_338_389'!EX22+'[1]322_338_389'!EY22</f>
        <v>66822</v>
      </c>
    </row>
    <row r="10" spans="1:9" x14ac:dyDescent="0.2">
      <c r="A10" s="12">
        <v>2</v>
      </c>
      <c r="B10" s="12" t="s">
        <v>21</v>
      </c>
      <c r="C10" s="50">
        <f>'[1]322_338_389'!$AR$23</f>
        <v>414</v>
      </c>
      <c r="D10" s="97">
        <f>'[1]322_338_389'!$AP$23</f>
        <v>102</v>
      </c>
      <c r="E10" s="97">
        <f>C10*E7</f>
        <v>53406</v>
      </c>
      <c r="F10" s="97">
        <f>D10*F7</f>
        <v>7548</v>
      </c>
      <c r="G10" s="97">
        <f>E10+F10</f>
        <v>60954</v>
      </c>
      <c r="H10" s="97">
        <f>I10-G10</f>
        <v>-1850</v>
      </c>
      <c r="I10" s="97">
        <f>'[1]322_338_389'!EX23+'[1]322_338_389'!EY23</f>
        <v>59104</v>
      </c>
    </row>
    <row r="11" spans="1:9" x14ac:dyDescent="0.2">
      <c r="A11" s="434" t="s">
        <v>98</v>
      </c>
      <c r="B11" s="435"/>
      <c r="C11" s="149"/>
      <c r="D11" s="149"/>
      <c r="E11" s="97"/>
      <c r="F11" s="97"/>
      <c r="G11" s="97"/>
      <c r="H11" s="97"/>
      <c r="I11" s="97"/>
    </row>
    <row r="12" spans="1:9" x14ac:dyDescent="0.2">
      <c r="A12" s="12">
        <v>3</v>
      </c>
      <c r="B12" s="12" t="s">
        <v>75</v>
      </c>
      <c r="C12" s="149">
        <v>0</v>
      </c>
      <c r="D12" s="149">
        <v>106</v>
      </c>
      <c r="E12" s="97"/>
      <c r="F12" s="97">
        <f>D12*F7</f>
        <v>7844</v>
      </c>
      <c r="G12" s="97">
        <f>E12+F12</f>
        <v>7844</v>
      </c>
      <c r="H12" s="97">
        <f>I12-G12</f>
        <v>-222</v>
      </c>
      <c r="I12" s="97">
        <f>'[1]324_СП'!$AT$11</f>
        <v>7622</v>
      </c>
    </row>
    <row r="13" spans="1:9" x14ac:dyDescent="0.2">
      <c r="A13" s="434" t="s">
        <v>104</v>
      </c>
      <c r="B13" s="435"/>
      <c r="C13" s="149"/>
      <c r="D13" s="149"/>
      <c r="E13" s="97"/>
      <c r="F13" s="97"/>
      <c r="G13" s="97"/>
      <c r="H13" s="97"/>
      <c r="I13" s="97"/>
    </row>
    <row r="14" spans="1:9" x14ac:dyDescent="0.2">
      <c r="A14" s="12">
        <v>4</v>
      </c>
      <c r="B14" s="12" t="s">
        <v>74</v>
      </c>
      <c r="C14" s="149">
        <v>0</v>
      </c>
      <c r="D14" s="149">
        <f>'[1]326_338_389'!$AC$11</f>
        <v>195</v>
      </c>
      <c r="E14" s="97">
        <v>0</v>
      </c>
      <c r="F14" s="97">
        <f>D14*F7</f>
        <v>14430</v>
      </c>
      <c r="G14" s="97">
        <f>E14+F14</f>
        <v>14430</v>
      </c>
      <c r="H14" s="50">
        <f>I14-G14</f>
        <v>-1776</v>
      </c>
      <c r="I14" s="97">
        <f>'[1]326_338_389'!$CM$11</f>
        <v>12654</v>
      </c>
    </row>
    <row r="15" spans="1:9" x14ac:dyDescent="0.2">
      <c r="A15" s="12"/>
      <c r="B15" s="17" t="s">
        <v>22</v>
      </c>
      <c r="C15" s="12"/>
      <c r="D15" s="12"/>
      <c r="E15" s="149"/>
      <c r="F15" s="149"/>
      <c r="G15" s="149"/>
      <c r="H15" s="149"/>
      <c r="I15" s="149"/>
    </row>
    <row r="16" spans="1:9" ht="33.75" x14ac:dyDescent="0.2">
      <c r="A16" s="12"/>
      <c r="B16" s="99" t="s">
        <v>183</v>
      </c>
      <c r="C16" s="12"/>
      <c r="D16" s="12"/>
      <c r="E16" s="12"/>
      <c r="F16" s="12"/>
      <c r="G16" s="12"/>
      <c r="H16" s="50"/>
      <c r="I16" s="12">
        <v>2783</v>
      </c>
    </row>
    <row r="17" spans="1:9" x14ac:dyDescent="0.2">
      <c r="A17" s="12"/>
      <c r="B17" s="17" t="s">
        <v>65</v>
      </c>
      <c r="C17" s="50">
        <f>C9+C10+C12+C14</f>
        <v>932</v>
      </c>
      <c r="D17" s="50">
        <f>D9+D10+D12+D14</f>
        <v>403</v>
      </c>
      <c r="E17" s="50">
        <f>SUM(E8:E15)</f>
        <v>120228</v>
      </c>
      <c r="F17" s="50">
        <f>SUM(F9:F15)</f>
        <v>29822</v>
      </c>
      <c r="G17" s="97">
        <f>E17+F17</f>
        <v>150050</v>
      </c>
      <c r="H17" s="50">
        <f>H10+H12+H14</f>
        <v>-3848</v>
      </c>
      <c r="I17" s="50">
        <f>SUM(I8:I16)</f>
        <v>148985</v>
      </c>
    </row>
    <row r="18" spans="1:9" x14ac:dyDescent="0.2">
      <c r="A18" s="70"/>
      <c r="B18" s="68" t="s">
        <v>24</v>
      </c>
      <c r="C18" s="218"/>
      <c r="D18" s="218"/>
      <c r="E18" s="218"/>
      <c r="F18" s="218"/>
      <c r="G18" s="218"/>
      <c r="H18" s="218"/>
      <c r="I18" s="218"/>
    </row>
    <row r="19" spans="1:9" ht="29.25" customHeight="1" x14ac:dyDescent="0.2">
      <c r="A19" s="554" t="s">
        <v>184</v>
      </c>
      <c r="B19" s="555"/>
      <c r="C19" s="103">
        <f>C17+D17</f>
        <v>1335</v>
      </c>
      <c r="D19" s="103">
        <f>G17</f>
        <v>150050</v>
      </c>
      <c r="E19" s="218"/>
      <c r="F19" s="218"/>
      <c r="G19" s="218"/>
      <c r="H19" s="218"/>
      <c r="I19" s="218"/>
    </row>
    <row r="20" spans="1:9" ht="34.5" customHeight="1" x14ac:dyDescent="0.2">
      <c r="A20" s="485" t="s">
        <v>180</v>
      </c>
      <c r="B20" s="486"/>
      <c r="C20" s="103">
        <v>0</v>
      </c>
      <c r="D20" s="103">
        <f>I16</f>
        <v>2783</v>
      </c>
      <c r="E20" s="218"/>
      <c r="F20" s="218"/>
      <c r="G20" s="218"/>
      <c r="H20" s="218"/>
      <c r="I20" s="218"/>
    </row>
    <row r="21" spans="1:9" x14ac:dyDescent="0.2">
      <c r="A21" s="494" t="s">
        <v>58</v>
      </c>
      <c r="B21" s="488"/>
      <c r="C21" s="103">
        <f>C17+D17</f>
        <v>1335</v>
      </c>
      <c r="D21" s="103">
        <f>I17</f>
        <v>148985</v>
      </c>
      <c r="E21" s="218"/>
      <c r="F21" s="218"/>
      <c r="G21" s="218"/>
      <c r="H21" s="218"/>
      <c r="I21" s="218"/>
    </row>
  </sheetData>
  <sheetProtection algorithmName="SHA-512" hashValue="BBCj2yaPeC34zddtiMNGoT2K416JBNlXKI0KW5Ok6NbodNShVHuSD4dXcSdOdJTFMe2Bw1zBrkXOHwIZ7MFaJg==" saltValue="51WE5vSntpjBHAu/lrIYvg==" spinCount="100000" sheet="1" objects="1" scenarios="1"/>
  <mergeCells count="13">
    <mergeCell ref="A21:B21"/>
    <mergeCell ref="A5:I5"/>
    <mergeCell ref="A6:A7"/>
    <mergeCell ref="B6:B7"/>
    <mergeCell ref="C6:D6"/>
    <mergeCell ref="H6:H7"/>
    <mergeCell ref="I6:I7"/>
    <mergeCell ref="A8:B8"/>
    <mergeCell ref="A11:B11"/>
    <mergeCell ref="A13:B13"/>
    <mergeCell ref="A19:B19"/>
    <mergeCell ref="A20:B20"/>
    <mergeCell ref="G6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J26"/>
  <sheetViews>
    <sheetView topLeftCell="B1" zoomScaleNormal="100" workbookViewId="0">
      <selection activeCell="E32" sqref="E32"/>
    </sheetView>
  </sheetViews>
  <sheetFormatPr defaultRowHeight="15" x14ac:dyDescent="0.25"/>
  <cols>
    <col min="1" max="1" width="39.140625" style="2" customWidth="1"/>
    <col min="2" max="2" width="11" style="2" customWidth="1"/>
    <col min="3" max="3" width="11.5703125" style="2" customWidth="1"/>
    <col min="4" max="4" width="11.85546875" style="2" customWidth="1"/>
    <col min="5" max="5" width="10.85546875" style="2" customWidth="1"/>
    <col min="6" max="6" width="11" style="2" customWidth="1"/>
    <col min="7" max="7" width="9.5703125" style="2" customWidth="1"/>
    <col min="8" max="8" width="9.7109375" style="2" customWidth="1"/>
    <col min="9" max="9" width="10.42578125" style="2" customWidth="1"/>
    <col min="10" max="10" width="11.85546875" style="2" customWidth="1"/>
  </cols>
  <sheetData>
    <row r="1" spans="1:10" x14ac:dyDescent="0.25">
      <c r="G1" s="2" t="s">
        <v>97</v>
      </c>
    </row>
    <row r="2" spans="1:10" x14ac:dyDescent="0.25">
      <c r="G2" s="2" t="str">
        <f>'1.1'!J2</f>
        <v>от Заповед № 224/22.02.2024 г.</v>
      </c>
    </row>
    <row r="3" spans="1:10" ht="15.75" x14ac:dyDescent="0.25">
      <c r="A3" s="345" t="s">
        <v>118</v>
      </c>
      <c r="B3" s="345"/>
      <c r="C3" s="345"/>
      <c r="D3" s="345"/>
      <c r="E3" s="345"/>
      <c r="F3" s="345"/>
      <c r="G3" s="345"/>
      <c r="H3" s="345"/>
      <c r="I3" s="345"/>
    </row>
    <row r="4" spans="1:10" ht="15.75" x14ac:dyDescent="0.25">
      <c r="A4" s="346"/>
      <c r="B4" s="346"/>
      <c r="C4" s="346"/>
      <c r="D4" s="346"/>
      <c r="E4" s="346"/>
      <c r="F4" s="346"/>
      <c r="G4" s="346"/>
      <c r="H4" s="346"/>
      <c r="I4" s="346"/>
      <c r="J4"/>
    </row>
    <row r="5" spans="1:10" x14ac:dyDescent="0.25">
      <c r="A5" s="342" t="s">
        <v>2</v>
      </c>
      <c r="B5" s="342" t="s">
        <v>53</v>
      </c>
      <c r="C5" s="342" t="s">
        <v>54</v>
      </c>
      <c r="D5" s="342" t="s">
        <v>81</v>
      </c>
      <c r="E5" s="342" t="s">
        <v>30</v>
      </c>
      <c r="F5" s="342" t="s">
        <v>82</v>
      </c>
      <c r="G5" s="342" t="s">
        <v>221</v>
      </c>
      <c r="H5" s="342" t="s">
        <v>83</v>
      </c>
      <c r="I5" s="342" t="s">
        <v>84</v>
      </c>
      <c r="J5" s="341" t="s">
        <v>85</v>
      </c>
    </row>
    <row r="6" spans="1:10" ht="42" customHeight="1" x14ac:dyDescent="0.25">
      <c r="A6" s="342"/>
      <c r="B6" s="343"/>
      <c r="C6" s="343"/>
      <c r="D6" s="343"/>
      <c r="E6" s="343"/>
      <c r="F6" s="343"/>
      <c r="G6" s="343"/>
      <c r="H6" s="343"/>
      <c r="I6" s="343"/>
      <c r="J6" s="343"/>
    </row>
    <row r="7" spans="1:10" ht="14.25" customHeight="1" x14ac:dyDescent="0.25">
      <c r="A7" s="342"/>
      <c r="B7" s="128">
        <f>'[1]322_338_389'!BD8</f>
        <v>73900</v>
      </c>
      <c r="C7" s="128">
        <f>'[1]322_338_389'!BE8</f>
        <v>15668</v>
      </c>
      <c r="D7" s="128">
        <f>'[1]322_338_389'!BF8</f>
        <v>3087</v>
      </c>
      <c r="E7" s="129">
        <f>'[1]322_338_389'!BG8</f>
        <v>1.7000000000000001E-4</v>
      </c>
      <c r="F7" s="129">
        <f>'[1]322_338_389'!BH8</f>
        <v>0.99370000000000003</v>
      </c>
      <c r="G7" s="129">
        <f>'[1]322_338_389'!BI8</f>
        <v>4.0000000000000001E-3</v>
      </c>
      <c r="H7" s="129">
        <f>'[1]322_338_389'!BJ8</f>
        <v>1.2999999999999999E-3</v>
      </c>
      <c r="I7" s="129">
        <f>'[1]322_338_389'!BK8</f>
        <v>1E-3</v>
      </c>
      <c r="J7" s="129">
        <f>'[1]322_338_389'!BL8</f>
        <v>1</v>
      </c>
    </row>
    <row r="8" spans="1:10" x14ac:dyDescent="0.25">
      <c r="A8" s="343"/>
      <c r="B8" s="130" t="s">
        <v>86</v>
      </c>
      <c r="C8" s="130" t="s">
        <v>86</v>
      </c>
      <c r="D8" s="130" t="s">
        <v>86</v>
      </c>
      <c r="E8" s="130" t="s">
        <v>86</v>
      </c>
      <c r="F8" s="130" t="s">
        <v>86</v>
      </c>
      <c r="G8" s="130" t="s">
        <v>86</v>
      </c>
      <c r="H8" s="130" t="s">
        <v>86</v>
      </c>
      <c r="I8" s="130" t="s">
        <v>86</v>
      </c>
      <c r="J8" s="130" t="s">
        <v>86</v>
      </c>
    </row>
    <row r="9" spans="1:10" x14ac:dyDescent="0.25">
      <c r="A9" s="131" t="s">
        <v>88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 x14ac:dyDescent="0.25">
      <c r="A10" s="34" t="s">
        <v>8</v>
      </c>
      <c r="B10" s="34">
        <f>'[1]322_338_389'!BD10</f>
        <v>73900</v>
      </c>
      <c r="C10" s="34">
        <f>'[1]322_338_389'!BE10</f>
        <v>454372</v>
      </c>
      <c r="D10" s="34">
        <f>'[1]322_338_389'!BF10</f>
        <v>2018898</v>
      </c>
      <c r="E10" s="34">
        <f>'[1]322_338_389'!BG10</f>
        <v>43302</v>
      </c>
      <c r="F10" s="34">
        <f>'[1]322_338_389'!BH10</f>
        <v>2574152</v>
      </c>
      <c r="G10" s="34">
        <f>'[1]322_338_389'!BI10</f>
        <v>0</v>
      </c>
      <c r="H10" s="34">
        <f>'[1]322_338_389'!BJ10</f>
        <v>0</v>
      </c>
      <c r="I10" s="34">
        <f>'[1]322_338_389'!BK10</f>
        <v>0</v>
      </c>
      <c r="J10" s="34">
        <f>'[1]322_338_389'!BL10</f>
        <v>2574152</v>
      </c>
    </row>
    <row r="11" spans="1:10" x14ac:dyDescent="0.25">
      <c r="A11" s="34" t="s">
        <v>9</v>
      </c>
      <c r="B11" s="34">
        <f>'[1]322_338_389'!BD11</f>
        <v>73900</v>
      </c>
      <c r="C11" s="34">
        <f>'[1]322_338_389'!BE11</f>
        <v>438704</v>
      </c>
      <c r="D11" s="34">
        <f>'[1]322_338_389'!BF11</f>
        <v>2018898</v>
      </c>
      <c r="E11" s="34">
        <f>'[1]322_338_389'!BG11</f>
        <v>43036</v>
      </c>
      <c r="F11" s="34">
        <f>'[1]322_338_389'!BH11</f>
        <v>2558318</v>
      </c>
      <c r="G11" s="34">
        <f>'[1]322_338_389'!BI11</f>
        <v>0</v>
      </c>
      <c r="H11" s="34">
        <f>'[1]322_338_389'!BJ11</f>
        <v>0</v>
      </c>
      <c r="I11" s="34">
        <f>'[1]322_338_389'!BK11</f>
        <v>0</v>
      </c>
      <c r="J11" s="34">
        <f>'[1]322_338_389'!BL11</f>
        <v>2558318</v>
      </c>
    </row>
    <row r="12" spans="1:10" x14ac:dyDescent="0.25">
      <c r="A12" s="34" t="s">
        <v>10</v>
      </c>
      <c r="B12" s="34">
        <f>'[1]322_338_389'!BD12</f>
        <v>73900</v>
      </c>
      <c r="C12" s="34">
        <f>'[1]322_338_389'!BE12</f>
        <v>329028</v>
      </c>
      <c r="D12" s="34">
        <f>'[1]322_338_389'!BF12</f>
        <v>1484847</v>
      </c>
      <c r="E12" s="34">
        <f>'[1]322_338_389'!BG12</f>
        <v>32092</v>
      </c>
      <c r="F12" s="34">
        <f>'[1]322_338_389'!BH12</f>
        <v>1907772</v>
      </c>
      <c r="G12" s="34">
        <f>'[1]322_338_389'!BI12</f>
        <v>0</v>
      </c>
      <c r="H12" s="34">
        <f>'[1]322_338_389'!BJ12</f>
        <v>0</v>
      </c>
      <c r="I12" s="34">
        <f>'[1]322_338_389'!BK12</f>
        <v>0</v>
      </c>
      <c r="J12" s="34">
        <f>'[1]322_338_389'!BL12</f>
        <v>1907772</v>
      </c>
    </row>
    <row r="13" spans="1:10" x14ac:dyDescent="0.25">
      <c r="A13" s="34" t="s">
        <v>11</v>
      </c>
      <c r="B13" s="34">
        <f>'[1]322_338_389'!BD13</f>
        <v>73900</v>
      </c>
      <c r="C13" s="34">
        <f>'[1]322_338_389'!BE13</f>
        <v>235020</v>
      </c>
      <c r="D13" s="34">
        <f>'[1]322_338_389'!BF13</f>
        <v>984753</v>
      </c>
      <c r="E13" s="34">
        <f>'[1]322_338_389'!BG13</f>
        <v>21992</v>
      </c>
      <c r="F13" s="34">
        <f>'[1]322_338_389'!BH13</f>
        <v>1307376</v>
      </c>
      <c r="G13" s="34">
        <f>'[1]322_338_389'!BI13</f>
        <v>0</v>
      </c>
      <c r="H13" s="34">
        <f>'[1]322_338_389'!BJ13</f>
        <v>20804.512299999999</v>
      </c>
      <c r="I13" s="34">
        <f>'[1]322_338_389'!BK13</f>
        <v>0</v>
      </c>
      <c r="J13" s="34">
        <f>'[1]322_338_389'!BL13</f>
        <v>1328180.5123000001</v>
      </c>
    </row>
    <row r="14" spans="1:10" x14ac:dyDescent="0.25">
      <c r="A14" s="34" t="s">
        <v>12</v>
      </c>
      <c r="B14" s="34">
        <f>'[1]322_338_389'!BD14</f>
        <v>73900</v>
      </c>
      <c r="C14" s="34">
        <f>'[1]322_338_389'!BE14</f>
        <v>109676</v>
      </c>
      <c r="D14" s="34">
        <f>'[1]322_338_389'!BF14</f>
        <v>438354</v>
      </c>
      <c r="E14" s="34">
        <f>'[1]322_338_389'!BG14</f>
        <v>10573</v>
      </c>
      <c r="F14" s="34">
        <f>'[1]322_338_389'!BH14</f>
        <v>628518</v>
      </c>
      <c r="G14" s="34">
        <f>'[1]322_338_389'!BI14</f>
        <v>0</v>
      </c>
      <c r="H14" s="34">
        <f>'[1]322_338_389'!BJ14</f>
        <v>0</v>
      </c>
      <c r="I14" s="34">
        <f>'[1]322_338_389'!BK14</f>
        <v>0</v>
      </c>
      <c r="J14" s="34">
        <f>'[1]322_338_389'!BL14</f>
        <v>628518</v>
      </c>
    </row>
    <row r="15" spans="1:10" x14ac:dyDescent="0.25">
      <c r="A15" s="34" t="s">
        <v>13</v>
      </c>
      <c r="B15" s="34">
        <f>'[1]322_338_389'!BD15</f>
        <v>73900</v>
      </c>
      <c r="C15" s="34">
        <f>'[1]322_338_389'!BE15</f>
        <v>125344</v>
      </c>
      <c r="D15" s="34">
        <f>'[1]322_338_389'!BF15</f>
        <v>422919</v>
      </c>
      <c r="E15" s="34">
        <f>'[1]322_338_389'!BG15</f>
        <v>10577</v>
      </c>
      <c r="F15" s="34">
        <f>'[1]322_338_389'!BH15</f>
        <v>628754</v>
      </c>
      <c r="G15" s="34">
        <f>'[1]322_338_389'!BI15</f>
        <v>64013.883999999998</v>
      </c>
      <c r="H15" s="34">
        <f>'[1]322_338_389'!BJ15</f>
        <v>0</v>
      </c>
      <c r="I15" s="34">
        <f>'[1]322_338_389'!BK15</f>
        <v>0</v>
      </c>
      <c r="J15" s="34">
        <f>'[1]322_338_389'!BL15</f>
        <v>692767.88399999996</v>
      </c>
    </row>
    <row r="16" spans="1:10" x14ac:dyDescent="0.25">
      <c r="A16" s="34" t="s">
        <v>14</v>
      </c>
      <c r="B16" s="34">
        <f>'[1]322_338_389'!BD16</f>
        <v>73900</v>
      </c>
      <c r="C16" s="34">
        <f>'[1]322_338_389'!BE16</f>
        <v>109676</v>
      </c>
      <c r="D16" s="34">
        <f>'[1]322_338_389'!BF16</f>
        <v>265482</v>
      </c>
      <c r="E16" s="34">
        <f>'[1]322_338_389'!BG16</f>
        <v>7634</v>
      </c>
      <c r="F16" s="34">
        <f>'[1]322_338_389'!BH16</f>
        <v>453815</v>
      </c>
      <c r="G16" s="34">
        <f>'[1]322_338_389'!BI16</f>
        <v>0</v>
      </c>
      <c r="H16" s="34">
        <f>'[1]322_338_389'!BJ16</f>
        <v>0</v>
      </c>
      <c r="I16" s="34">
        <f>'[1]322_338_389'!BK16</f>
        <v>0</v>
      </c>
      <c r="J16" s="34">
        <f>'[1]322_338_389'!BL16</f>
        <v>453815</v>
      </c>
    </row>
    <row r="17" spans="1:10" hidden="1" x14ac:dyDescent="0.25">
      <c r="A17" s="34" t="s">
        <v>15</v>
      </c>
      <c r="B17" s="34">
        <f>'[1]322_338_389'!BD17</f>
        <v>0</v>
      </c>
      <c r="C17" s="34">
        <f>'[1]322_338_389'!BE17</f>
        <v>0</v>
      </c>
      <c r="D17" s="34">
        <f>'[1]322_338_389'!BF17</f>
        <v>0</v>
      </c>
      <c r="E17" s="34">
        <f>'[1]322_338_389'!BG17</f>
        <v>0</v>
      </c>
      <c r="F17" s="34">
        <f>'[1]322_338_389'!BH17</f>
        <v>0</v>
      </c>
      <c r="G17" s="34">
        <f>'[1]322_338_389'!BI17</f>
        <v>0</v>
      </c>
      <c r="H17" s="34">
        <f>'[1]322_338_389'!BJ17</f>
        <v>0</v>
      </c>
      <c r="I17" s="34">
        <f>'[1]322_338_389'!BK17</f>
        <v>0</v>
      </c>
      <c r="J17" s="34">
        <f>'[1]322_338_389'!BL17</f>
        <v>0</v>
      </c>
    </row>
    <row r="18" spans="1:10" x14ac:dyDescent="0.25">
      <c r="A18" s="34" t="s">
        <v>16</v>
      </c>
      <c r="B18" s="34">
        <f>'[1]322_338_389'!BD18</f>
        <v>73900</v>
      </c>
      <c r="C18" s="34">
        <f>'[1]322_338_389'!BE18</f>
        <v>62672</v>
      </c>
      <c r="D18" s="34">
        <f>'[1]322_338_389'!BF18</f>
        <v>182133</v>
      </c>
      <c r="E18" s="34">
        <f>'[1]322_338_389'!BG18</f>
        <v>5418</v>
      </c>
      <c r="F18" s="34">
        <f>'[1]322_338_389'!BH18</f>
        <v>322081</v>
      </c>
      <c r="G18" s="34">
        <f>'[1]322_338_389'!BI18</f>
        <v>0</v>
      </c>
      <c r="H18" s="34">
        <f>'[1]322_338_389'!BJ18</f>
        <v>0</v>
      </c>
      <c r="I18" s="34">
        <f>'[1]322_338_389'!BK18</f>
        <v>0</v>
      </c>
      <c r="J18" s="34">
        <f>'[1]322_338_389'!BL18</f>
        <v>322081</v>
      </c>
    </row>
    <row r="19" spans="1:10" x14ac:dyDescent="0.25">
      <c r="A19" s="34" t="s">
        <v>17</v>
      </c>
      <c r="B19" s="34">
        <f>'[1]322_338_389'!BD19</f>
        <v>73900</v>
      </c>
      <c r="C19" s="34">
        <f>'[1]322_338_389'!BE19</f>
        <v>109676</v>
      </c>
      <c r="D19" s="34">
        <f>'[1]322_338_389'!BF19</f>
        <v>388962</v>
      </c>
      <c r="E19" s="34">
        <f>'[1]322_338_389'!BG19</f>
        <v>9733</v>
      </c>
      <c r="F19" s="34">
        <f>'[1]322_338_389'!BH19</f>
        <v>578603</v>
      </c>
      <c r="G19" s="34">
        <f>'[1]322_338_389'!BI19</f>
        <v>0</v>
      </c>
      <c r="H19" s="34">
        <f>'[1]322_338_389'!BJ19</f>
        <v>0</v>
      </c>
      <c r="I19" s="34">
        <f>'[1]322_338_389'!BK19</f>
        <v>0</v>
      </c>
      <c r="J19" s="34">
        <f>'[1]322_338_389'!BL19</f>
        <v>578603</v>
      </c>
    </row>
    <row r="20" spans="1:10" x14ac:dyDescent="0.25">
      <c r="A20" s="34" t="s">
        <v>18</v>
      </c>
      <c r="B20" s="34">
        <f>'[1]322_338_389'!BD20</f>
        <v>73900</v>
      </c>
      <c r="C20" s="34">
        <f>'[1]322_338_389'!BE20</f>
        <v>62672</v>
      </c>
      <c r="D20" s="34">
        <f>'[1]322_338_389'!BF20</f>
        <v>213003</v>
      </c>
      <c r="E20" s="34">
        <f>'[1]322_338_389'!BG20</f>
        <v>5943</v>
      </c>
      <c r="F20" s="34">
        <f>'[1]322_338_389'!BH20</f>
        <v>353278</v>
      </c>
      <c r="G20" s="34">
        <f>'[1]322_338_389'!BI20</f>
        <v>0</v>
      </c>
      <c r="H20" s="34">
        <f>'[1]322_338_389'!BJ20</f>
        <v>0</v>
      </c>
      <c r="I20" s="34">
        <f>'[1]322_338_389'!BK20</f>
        <v>0</v>
      </c>
      <c r="J20" s="34">
        <f>'[1]322_338_389'!BL20</f>
        <v>353278</v>
      </c>
    </row>
    <row r="21" spans="1:10" x14ac:dyDescent="0.25">
      <c r="A21" s="34" t="s">
        <v>19</v>
      </c>
      <c r="B21" s="34">
        <f>'[1]322_338_389'!BD21</f>
        <v>73900</v>
      </c>
      <c r="C21" s="34">
        <f>'[1]322_338_389'!BE21</f>
        <v>109676</v>
      </c>
      <c r="D21" s="34">
        <f>'[1]322_338_389'!BF21</f>
        <v>481572</v>
      </c>
      <c r="E21" s="34">
        <f>'[1]322_338_389'!BG21</f>
        <v>11308</v>
      </c>
      <c r="F21" s="34">
        <f>'[1]322_338_389'!BH21</f>
        <v>672194</v>
      </c>
      <c r="G21" s="34">
        <f>'[1]322_338_389'!BI21</f>
        <v>0</v>
      </c>
      <c r="H21" s="34">
        <f>'[1]322_338_389'!BJ21</f>
        <v>0</v>
      </c>
      <c r="I21" s="34">
        <f>'[1]322_338_389'!BK21</f>
        <v>0</v>
      </c>
      <c r="J21" s="34">
        <f>'[1]322_338_389'!BL21</f>
        <v>672194</v>
      </c>
    </row>
    <row r="22" spans="1:10" x14ac:dyDescent="0.25">
      <c r="A22" s="34" t="s">
        <v>20</v>
      </c>
      <c r="B22" s="34">
        <f>'[1]322_338_389'!BD22</f>
        <v>73900</v>
      </c>
      <c r="C22" s="34">
        <f>'[1]322_338_389'!BE22</f>
        <v>313360</v>
      </c>
      <c r="D22" s="34">
        <f>'[1]322_338_389'!BF22</f>
        <v>1599066</v>
      </c>
      <c r="E22" s="34">
        <f>'[1]322_338_389'!BG22</f>
        <v>33768</v>
      </c>
      <c r="F22" s="34">
        <f>'[1]322_338_389'!BH22</f>
        <v>2007367</v>
      </c>
      <c r="G22" s="34">
        <f>'[1]322_338_389'!BI22</f>
        <v>0</v>
      </c>
      <c r="H22" s="34">
        <f>'[1]322_338_389'!BJ22</f>
        <v>0</v>
      </c>
      <c r="I22" s="34">
        <f>'[1]322_338_389'!BK22</f>
        <v>0</v>
      </c>
      <c r="J22" s="34">
        <f>'[1]322_338_389'!BL22</f>
        <v>2007367</v>
      </c>
    </row>
    <row r="23" spans="1:10" x14ac:dyDescent="0.25">
      <c r="A23" s="34" t="s">
        <v>21</v>
      </c>
      <c r="B23" s="34">
        <f>'[1]322_338_389'!BD23</f>
        <v>73900</v>
      </c>
      <c r="C23" s="34">
        <f>'[1]322_338_389'!BE23</f>
        <v>297692</v>
      </c>
      <c r="D23" s="34">
        <f>'[1]322_338_389'!BF23</f>
        <v>1518804</v>
      </c>
      <c r="E23" s="34">
        <f>'[1]322_338_389'!BG23</f>
        <v>32136</v>
      </c>
      <c r="F23" s="34">
        <f>'[1]322_338_389'!BH23</f>
        <v>1910420</v>
      </c>
      <c r="G23" s="34">
        <f>'[1]322_338_389'!BI23</f>
        <v>0</v>
      </c>
      <c r="H23" s="34">
        <f>'[1]322_338_389'!BJ23</f>
        <v>0</v>
      </c>
      <c r="I23" s="34">
        <f>'[1]322_338_389'!BK23</f>
        <v>0</v>
      </c>
      <c r="J23" s="34">
        <f>'[1]322_338_389'!BL23</f>
        <v>1910420</v>
      </c>
    </row>
    <row r="24" spans="1:10" x14ac:dyDescent="0.25">
      <c r="A24" s="132" t="s">
        <v>87</v>
      </c>
      <c r="B24" s="34">
        <f>'[1]322_338_389'!BD24</f>
        <v>0</v>
      </c>
      <c r="C24" s="34">
        <f>'[1]322_338_389'!BE24</f>
        <v>0</v>
      </c>
      <c r="D24" s="34">
        <f>'[1]322_338_389'!BF24</f>
        <v>0</v>
      </c>
      <c r="E24" s="34">
        <f>'[1]322_338_389'!BG24</f>
        <v>0</v>
      </c>
      <c r="F24" s="34">
        <f>'[1]322_338_389'!BH24</f>
        <v>0</v>
      </c>
      <c r="G24" s="34">
        <f>'[1]322_338_389'!BI24</f>
        <v>0</v>
      </c>
      <c r="H24" s="34">
        <f>'[1]322_338_389'!BJ24</f>
        <v>0</v>
      </c>
      <c r="I24" s="34">
        <f>'[1]322_338_389'!BK24</f>
        <v>16004.471</v>
      </c>
      <c r="J24" s="34">
        <f>'[1]322_338_389'!BL24</f>
        <v>16004.471</v>
      </c>
    </row>
    <row r="25" spans="1:10" ht="39" x14ac:dyDescent="0.25">
      <c r="A25" s="133" t="s">
        <v>178</v>
      </c>
      <c r="B25" s="34">
        <v>73900</v>
      </c>
      <c r="C25" s="34">
        <v>125344</v>
      </c>
      <c r="D25" s="34">
        <v>419832</v>
      </c>
      <c r="E25" s="34">
        <v>10524</v>
      </c>
      <c r="F25" s="34">
        <f>'[1]322_338_389'!BH25</f>
        <v>0</v>
      </c>
      <c r="G25" s="34">
        <f>'[1]322_338_389'!BI25</f>
        <v>0</v>
      </c>
      <c r="H25" s="34">
        <f>'[1]322_338_389'!BJ25</f>
        <v>0</v>
      </c>
      <c r="I25" s="34">
        <f>'[1]322_338_389'!BK25</f>
        <v>0</v>
      </c>
      <c r="J25" s="34">
        <f>SUM(B25:E25)</f>
        <v>629600</v>
      </c>
    </row>
    <row r="26" spans="1:10" x14ac:dyDescent="0.25">
      <c r="A26" s="39" t="s">
        <v>227</v>
      </c>
      <c r="B26" s="39">
        <f>SUM(B10:B25)</f>
        <v>1034600</v>
      </c>
      <c r="C26" s="39">
        <f t="shared" ref="C26:J26" si="0">SUM(C10:C25)</f>
        <v>2882912</v>
      </c>
      <c r="D26" s="39">
        <f t="shared" si="0"/>
        <v>12437523</v>
      </c>
      <c r="E26" s="39">
        <f t="shared" si="0"/>
        <v>278036</v>
      </c>
      <c r="F26" s="39">
        <f t="shared" si="0"/>
        <v>15902648</v>
      </c>
      <c r="G26" s="39">
        <f t="shared" si="0"/>
        <v>64013.883999999998</v>
      </c>
      <c r="H26" s="39">
        <f t="shared" si="0"/>
        <v>20804.512299999999</v>
      </c>
      <c r="I26" s="39">
        <f t="shared" si="0"/>
        <v>16004.471</v>
      </c>
      <c r="J26" s="39">
        <f t="shared" si="0"/>
        <v>16633070.8673</v>
      </c>
    </row>
  </sheetData>
  <sheetProtection algorithmName="SHA-512" hashValue="AG03byVzJeT7S86BFeQ7gdMx/zlUqkKDZQI4qTku0DQSR2Gmxt8MkDnV6+S9SmwKyBF5USAB6AuuVHZ6EfrLHg==" saltValue="F0/wJCMYdaicsyaQjXgf8w==" spinCount="100000" sheet="1" objects="1" scenarios="1"/>
  <mergeCells count="12">
    <mergeCell ref="J5:J6"/>
    <mergeCell ref="A5:A8"/>
    <mergeCell ref="A3:I3"/>
    <mergeCell ref="A4:I4"/>
    <mergeCell ref="B5:B6"/>
    <mergeCell ref="C5:C6"/>
    <mergeCell ref="D5:D6"/>
    <mergeCell ref="E5:E6"/>
    <mergeCell ref="F5:F6"/>
    <mergeCell ref="G5:G6"/>
    <mergeCell ref="H5:H6"/>
    <mergeCell ref="I5:I6"/>
  </mergeCells>
  <pageMargins left="0.25" right="0.25" top="0.75" bottom="0.75" header="0.3" footer="0.3"/>
  <pageSetup paperSize="9" scale="9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  <pageSetUpPr fitToPage="1"/>
  </sheetPr>
  <dimension ref="A2:I34"/>
  <sheetViews>
    <sheetView workbookViewId="0">
      <selection activeCell="I29" sqref="I29"/>
    </sheetView>
  </sheetViews>
  <sheetFormatPr defaultColWidth="9.140625" defaultRowHeight="12.75" x14ac:dyDescent="0.2"/>
  <cols>
    <col min="1" max="1" width="4" style="41" customWidth="1"/>
    <col min="2" max="2" width="30.5703125" style="41" customWidth="1"/>
    <col min="3" max="4" width="9.140625" style="41"/>
    <col min="5" max="5" width="10.42578125" style="142" customWidth="1"/>
    <col min="6" max="6" width="14.140625" style="142" customWidth="1"/>
    <col min="7" max="7" width="11.28515625" style="142" customWidth="1"/>
    <col min="8" max="16384" width="9.140625" style="41"/>
  </cols>
  <sheetData>
    <row r="2" spans="1:9" x14ac:dyDescent="0.2">
      <c r="E2" s="142" t="s">
        <v>116</v>
      </c>
    </row>
    <row r="3" spans="1:9" ht="15" x14ac:dyDescent="0.25">
      <c r="E3" s="2" t="str">
        <f>'5.15'!H3</f>
        <v>от Заповед № 224/22.02.2024 г.</v>
      </c>
    </row>
    <row r="5" spans="1:9" x14ac:dyDescent="0.2">
      <c r="A5" s="424" t="s">
        <v>113</v>
      </c>
      <c r="B5" s="424"/>
      <c r="C5" s="424"/>
      <c r="D5" s="424"/>
      <c r="E5" s="424"/>
      <c r="F5" s="424"/>
      <c r="G5" s="424"/>
    </row>
    <row r="6" spans="1:9" ht="18.75" customHeight="1" x14ac:dyDescent="0.2">
      <c r="A6" s="495"/>
      <c r="B6" s="495"/>
      <c r="C6" s="495"/>
      <c r="D6" s="495"/>
      <c r="E6" s="495"/>
      <c r="F6" s="495"/>
      <c r="G6" s="495"/>
    </row>
    <row r="7" spans="1:9" ht="51" x14ac:dyDescent="0.2">
      <c r="A7" s="399" t="s">
        <v>1</v>
      </c>
      <c r="B7" s="429" t="s">
        <v>2</v>
      </c>
      <c r="C7" s="427" t="s">
        <v>61</v>
      </c>
      <c r="D7" s="428"/>
      <c r="E7" s="80" t="s">
        <v>69</v>
      </c>
      <c r="F7" s="445" t="s">
        <v>70</v>
      </c>
      <c r="G7" s="80" t="s">
        <v>71</v>
      </c>
    </row>
    <row r="8" spans="1:9" ht="50.25" x14ac:dyDescent="0.2">
      <c r="A8" s="401"/>
      <c r="B8" s="430"/>
      <c r="C8" s="45" t="s">
        <v>27</v>
      </c>
      <c r="D8" s="45" t="s">
        <v>28</v>
      </c>
      <c r="E8" s="147">
        <f>'[1]322_338_389'!$BO$8</f>
        <v>1066</v>
      </c>
      <c r="F8" s="556"/>
      <c r="G8" s="147">
        <f>'[1]322_338_389'!$EN$8</f>
        <v>1066</v>
      </c>
    </row>
    <row r="9" spans="1:9" ht="15" customHeight="1" x14ac:dyDescent="0.2">
      <c r="A9" s="504" t="s">
        <v>117</v>
      </c>
      <c r="B9" s="419"/>
      <c r="C9" s="45"/>
      <c r="D9" s="45"/>
      <c r="E9" s="147"/>
      <c r="F9" s="154"/>
      <c r="G9" s="147"/>
    </row>
    <row r="10" spans="1:9" x14ac:dyDescent="0.2">
      <c r="A10" s="12">
        <v>1</v>
      </c>
      <c r="B10" s="134" t="s">
        <v>8</v>
      </c>
      <c r="C10" s="50">
        <f>'[1]322_338_389'!AF10</f>
        <v>0</v>
      </c>
      <c r="D10" s="50">
        <f>'[1]322_338_389'!AG10</f>
        <v>0</v>
      </c>
      <c r="E10" s="97">
        <v>0</v>
      </c>
      <c r="F10" s="97">
        <f>G10-E10</f>
        <v>0</v>
      </c>
      <c r="G10" s="98">
        <v>0</v>
      </c>
    </row>
    <row r="11" spans="1:9" x14ac:dyDescent="0.2">
      <c r="A11" s="12">
        <v>2</v>
      </c>
      <c r="B11" s="134" t="s">
        <v>9</v>
      </c>
      <c r="C11" s="50">
        <f>'[1]322_338_389'!AF11</f>
        <v>0</v>
      </c>
      <c r="D11" s="50">
        <f>'[1]322_338_389'!AG11</f>
        <v>0</v>
      </c>
      <c r="E11" s="97">
        <v>0</v>
      </c>
      <c r="F11" s="97">
        <f t="shared" ref="F11:F27" si="0">G11-E11</f>
        <v>0</v>
      </c>
      <c r="G11" s="98">
        <v>0</v>
      </c>
      <c r="I11" s="148"/>
    </row>
    <row r="12" spans="1:9" x14ac:dyDescent="0.2">
      <c r="A12" s="12">
        <v>3</v>
      </c>
      <c r="B12" s="134" t="s">
        <v>10</v>
      </c>
      <c r="C12" s="50">
        <f>'[1]322_338_389'!AF12</f>
        <v>0</v>
      </c>
      <c r="D12" s="50">
        <f>'[1]322_338_389'!AG12</f>
        <v>0</v>
      </c>
      <c r="E12" s="97">
        <v>0</v>
      </c>
      <c r="F12" s="97">
        <f t="shared" si="0"/>
        <v>0</v>
      </c>
      <c r="G12" s="98">
        <f t="shared" ref="G12:G27" si="1">D12*G$8</f>
        <v>0</v>
      </c>
    </row>
    <row r="13" spans="1:9" x14ac:dyDescent="0.2">
      <c r="A13" s="12">
        <v>4</v>
      </c>
      <c r="B13" s="134" t="s">
        <v>11</v>
      </c>
      <c r="C13" s="50">
        <f>'[1]322_338_389'!AF13</f>
        <v>1</v>
      </c>
      <c r="D13" s="50">
        <f>'[1]322_338_389'!AG13</f>
        <v>1</v>
      </c>
      <c r="E13" s="97">
        <v>0</v>
      </c>
      <c r="F13" s="97">
        <f t="shared" si="0"/>
        <v>0</v>
      </c>
      <c r="G13" s="98">
        <v>0</v>
      </c>
    </row>
    <row r="14" spans="1:9" x14ac:dyDescent="0.2">
      <c r="A14" s="12">
        <v>5</v>
      </c>
      <c r="B14" s="134" t="s">
        <v>12</v>
      </c>
      <c r="C14" s="50">
        <f>'[1]322_338_389'!AF14</f>
        <v>1</v>
      </c>
      <c r="D14" s="50">
        <f>'[1]322_338_389'!AG14</f>
        <v>1</v>
      </c>
      <c r="E14" s="97">
        <v>0</v>
      </c>
      <c r="F14" s="97">
        <f t="shared" si="0"/>
        <v>0</v>
      </c>
      <c r="G14" s="98">
        <v>0</v>
      </c>
    </row>
    <row r="15" spans="1:9" x14ac:dyDescent="0.2">
      <c r="A15" s="12">
        <v>6</v>
      </c>
      <c r="B15" s="134" t="s">
        <v>13</v>
      </c>
      <c r="C15" s="50">
        <f>'[1]322_338_389'!AF15</f>
        <v>0</v>
      </c>
      <c r="D15" s="50">
        <f>'[1]322_338_389'!AG15</f>
        <v>0</v>
      </c>
      <c r="E15" s="97">
        <v>0</v>
      </c>
      <c r="F15" s="97">
        <f t="shared" si="0"/>
        <v>0</v>
      </c>
      <c r="G15" s="98">
        <f t="shared" si="1"/>
        <v>0</v>
      </c>
    </row>
    <row r="16" spans="1:9" x14ac:dyDescent="0.2">
      <c r="A16" s="12">
        <v>7</v>
      </c>
      <c r="B16" s="134" t="s">
        <v>14</v>
      </c>
      <c r="C16" s="50">
        <f>'[1]322_338_389'!AF16</f>
        <v>0</v>
      </c>
      <c r="D16" s="50">
        <f>'[1]322_338_389'!AG16</f>
        <v>0</v>
      </c>
      <c r="E16" s="97">
        <v>0</v>
      </c>
      <c r="F16" s="97">
        <f t="shared" si="0"/>
        <v>0</v>
      </c>
      <c r="G16" s="98">
        <v>0</v>
      </c>
    </row>
    <row r="17" spans="1:7" x14ac:dyDescent="0.2">
      <c r="A17" s="12">
        <v>8</v>
      </c>
      <c r="B17" s="134" t="s">
        <v>15</v>
      </c>
      <c r="C17" s="50">
        <f>'[1]322_338_389'!AF17</f>
        <v>0</v>
      </c>
      <c r="D17" s="50">
        <f>'[1]322_338_389'!AG17</f>
        <v>0</v>
      </c>
      <c r="E17" s="97">
        <v>0</v>
      </c>
      <c r="F17" s="97">
        <f t="shared" si="0"/>
        <v>0</v>
      </c>
      <c r="G17" s="98">
        <v>0</v>
      </c>
    </row>
    <row r="18" spans="1:7" x14ac:dyDescent="0.2">
      <c r="A18" s="12">
        <v>9</v>
      </c>
      <c r="B18" s="134" t="s">
        <v>16</v>
      </c>
      <c r="C18" s="50">
        <f>'[1]322_338_389'!AF18</f>
        <v>62</v>
      </c>
      <c r="D18" s="50">
        <f>'[1]322_338_389'!AG18</f>
        <v>53</v>
      </c>
      <c r="E18" s="97">
        <v>0</v>
      </c>
      <c r="F18" s="97">
        <f t="shared" si="0"/>
        <v>0</v>
      </c>
      <c r="G18" s="98">
        <v>0</v>
      </c>
    </row>
    <row r="19" spans="1:7" x14ac:dyDescent="0.2">
      <c r="A19" s="12">
        <v>10</v>
      </c>
      <c r="B19" s="134" t="s">
        <v>17</v>
      </c>
      <c r="C19" s="50">
        <f>'[1]322_338_389'!AF19</f>
        <v>13</v>
      </c>
      <c r="D19" s="50">
        <f>'[1]322_338_389'!AG19</f>
        <v>13</v>
      </c>
      <c r="E19" s="97">
        <v>0</v>
      </c>
      <c r="F19" s="97">
        <f t="shared" si="0"/>
        <v>0</v>
      </c>
      <c r="G19" s="98">
        <v>0</v>
      </c>
    </row>
    <row r="20" spans="1:7" x14ac:dyDescent="0.2">
      <c r="A20" s="12">
        <v>11</v>
      </c>
      <c r="B20" s="134" t="s">
        <v>18</v>
      </c>
      <c r="C20" s="50">
        <f>'[1]322_338_389'!AF20</f>
        <v>43</v>
      </c>
      <c r="D20" s="50">
        <f>'[1]322_338_389'!AG20</f>
        <v>35</v>
      </c>
      <c r="E20" s="97">
        <v>0</v>
      </c>
      <c r="F20" s="97">
        <f t="shared" si="0"/>
        <v>0</v>
      </c>
      <c r="G20" s="98">
        <v>0</v>
      </c>
    </row>
    <row r="21" spans="1:7" x14ac:dyDescent="0.2">
      <c r="A21" s="12">
        <v>12</v>
      </c>
      <c r="B21" s="134" t="s">
        <v>19</v>
      </c>
      <c r="C21" s="50">
        <f>'[1]322_338_389'!AF21</f>
        <v>0</v>
      </c>
      <c r="D21" s="50">
        <f>'[1]322_338_389'!AG21</f>
        <v>0</v>
      </c>
      <c r="E21" s="97">
        <v>0</v>
      </c>
      <c r="F21" s="97">
        <f t="shared" si="0"/>
        <v>0</v>
      </c>
      <c r="G21" s="98">
        <f t="shared" si="1"/>
        <v>0</v>
      </c>
    </row>
    <row r="22" spans="1:7" x14ac:dyDescent="0.2">
      <c r="A22" s="12">
        <v>13</v>
      </c>
      <c r="B22" s="134" t="s">
        <v>20</v>
      </c>
      <c r="C22" s="50">
        <f>'[1]322_338_389'!AF22</f>
        <v>3</v>
      </c>
      <c r="D22" s="50">
        <f>'[1]322_338_389'!AG22</f>
        <v>3</v>
      </c>
      <c r="E22" s="97">
        <v>0</v>
      </c>
      <c r="F22" s="97">
        <f t="shared" si="0"/>
        <v>0</v>
      </c>
      <c r="G22" s="98">
        <v>0</v>
      </c>
    </row>
    <row r="23" spans="1:7" x14ac:dyDescent="0.2">
      <c r="A23" s="12">
        <v>14</v>
      </c>
      <c r="B23" s="134" t="s">
        <v>21</v>
      </c>
      <c r="C23" s="50">
        <f>'[1]322_338_389'!AF23</f>
        <v>0</v>
      </c>
      <c r="D23" s="50">
        <f>'[1]322_338_389'!AG23</f>
        <v>0</v>
      </c>
      <c r="E23" s="97">
        <v>0</v>
      </c>
      <c r="F23" s="97">
        <f t="shared" si="0"/>
        <v>0</v>
      </c>
      <c r="G23" s="98">
        <v>0</v>
      </c>
    </row>
    <row r="24" spans="1:7" ht="15" customHeight="1" x14ac:dyDescent="0.2">
      <c r="A24" s="434" t="s">
        <v>104</v>
      </c>
      <c r="B24" s="435"/>
      <c r="C24" s="12"/>
      <c r="D24" s="12"/>
      <c r="E24" s="97"/>
      <c r="F24" s="97"/>
      <c r="G24" s="98"/>
    </row>
    <row r="25" spans="1:7" x14ac:dyDescent="0.2">
      <c r="A25" s="12">
        <v>15</v>
      </c>
      <c r="B25" s="134" t="s">
        <v>74</v>
      </c>
      <c r="C25" s="12">
        <f>'[1]326_338_389'!O11</f>
        <v>56</v>
      </c>
      <c r="D25" s="12">
        <f>'[1]326_338_389'!P11</f>
        <v>56</v>
      </c>
      <c r="E25" s="97">
        <v>0</v>
      </c>
      <c r="F25" s="97">
        <f t="shared" si="0"/>
        <v>0</v>
      </c>
      <c r="G25" s="98">
        <v>0</v>
      </c>
    </row>
    <row r="26" spans="1:7" ht="15" customHeight="1" x14ac:dyDescent="0.2">
      <c r="A26" s="434" t="s">
        <v>98</v>
      </c>
      <c r="B26" s="541"/>
      <c r="C26" s="12"/>
      <c r="D26" s="12"/>
      <c r="E26" s="97"/>
      <c r="F26" s="97"/>
      <c r="G26" s="98"/>
    </row>
    <row r="27" spans="1:7" x14ac:dyDescent="0.2">
      <c r="A27" s="12">
        <v>16</v>
      </c>
      <c r="B27" s="134" t="s">
        <v>75</v>
      </c>
      <c r="C27" s="12">
        <v>0</v>
      </c>
      <c r="D27" s="12">
        <v>0</v>
      </c>
      <c r="E27" s="97">
        <f t="shared" ref="E27" si="2">C27*E$8</f>
        <v>0</v>
      </c>
      <c r="F27" s="97">
        <f t="shared" si="0"/>
        <v>0</v>
      </c>
      <c r="G27" s="98">
        <f t="shared" si="1"/>
        <v>0</v>
      </c>
    </row>
    <row r="28" spans="1:7" x14ac:dyDescent="0.2">
      <c r="A28" s="12"/>
      <c r="B28" s="17" t="s">
        <v>22</v>
      </c>
      <c r="C28" s="37"/>
      <c r="D28" s="12"/>
      <c r="E28" s="97"/>
      <c r="F28" s="149"/>
      <c r="G28" s="98"/>
    </row>
    <row r="29" spans="1:7" ht="36.75" customHeight="1" x14ac:dyDescent="0.2">
      <c r="A29" s="12"/>
      <c r="B29" s="99" t="s">
        <v>230</v>
      </c>
      <c r="C29" s="37"/>
      <c r="D29" s="12">
        <v>0</v>
      </c>
      <c r="E29" s="97">
        <v>131118</v>
      </c>
      <c r="F29" s="150">
        <f>D29*G8</f>
        <v>0</v>
      </c>
      <c r="G29" s="98">
        <v>112996</v>
      </c>
    </row>
    <row r="30" spans="1:7" s="68" customFormat="1" x14ac:dyDescent="0.2">
      <c r="A30" s="30"/>
      <c r="B30" s="151" t="s">
        <v>114</v>
      </c>
      <c r="C30" s="101">
        <f>SUM(C10:C29)</f>
        <v>179</v>
      </c>
      <c r="D30" s="101">
        <f>SUM(D10:D29)</f>
        <v>162</v>
      </c>
      <c r="E30" s="101">
        <f>SUM(E10:E29)</f>
        <v>131118</v>
      </c>
      <c r="F30" s="101">
        <f>SUM(F10:F29)</f>
        <v>0</v>
      </c>
      <c r="G30" s="101">
        <f t="shared" ref="G30" si="3">SUM(G10:G29)</f>
        <v>112996</v>
      </c>
    </row>
    <row r="31" spans="1:7" x14ac:dyDescent="0.2">
      <c r="B31" s="68" t="s">
        <v>24</v>
      </c>
    </row>
    <row r="32" spans="1:7" x14ac:dyDescent="0.2">
      <c r="B32" s="391" t="s">
        <v>115</v>
      </c>
      <c r="C32" s="431"/>
      <c r="D32" s="152">
        <f>C30</f>
        <v>179</v>
      </c>
      <c r="E32" s="153">
        <f>E30</f>
        <v>131118</v>
      </c>
    </row>
    <row r="33" spans="2:5" x14ac:dyDescent="0.2">
      <c r="B33" s="391" t="s">
        <v>57</v>
      </c>
      <c r="C33" s="431"/>
      <c r="D33" s="152"/>
      <c r="E33" s="36">
        <f>F30</f>
        <v>0</v>
      </c>
    </row>
    <row r="34" spans="2:5" x14ac:dyDescent="0.2">
      <c r="B34" s="494" t="s">
        <v>26</v>
      </c>
      <c r="C34" s="488"/>
      <c r="D34" s="152">
        <f>D30</f>
        <v>162</v>
      </c>
      <c r="E34" s="36">
        <f>G30</f>
        <v>112996</v>
      </c>
    </row>
  </sheetData>
  <sheetProtection algorithmName="SHA-512" hashValue="ABv6VOMKxssdoj9IUFV0y/d83iooCKTBjen8g4xFEVCoH0plc99EfQlW1EzXVfO4s5pWNykNIgdMEtDZZphXWQ==" saltValue="Rf3Tu2h7G9oj6i/KhxCCvg==" spinCount="100000" sheet="1" objects="1" scenarios="1"/>
  <mergeCells count="11">
    <mergeCell ref="B32:C32"/>
    <mergeCell ref="A5:G6"/>
    <mergeCell ref="B33:C33"/>
    <mergeCell ref="B34:C34"/>
    <mergeCell ref="A7:A8"/>
    <mergeCell ref="B7:B8"/>
    <mergeCell ref="C7:D7"/>
    <mergeCell ref="F7:F8"/>
    <mergeCell ref="A9:B9"/>
    <mergeCell ref="A24:B24"/>
    <mergeCell ref="A26:B26"/>
  </mergeCells>
  <pageMargins left="0.7" right="0.7" top="0.75" bottom="0.75" header="0.3" footer="0.3"/>
  <pageSetup paperSize="9" scale="9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L11"/>
  <sheetViews>
    <sheetView zoomScaleNormal="100" workbookViewId="0">
      <selection activeCell="F27" sqref="F27"/>
    </sheetView>
  </sheetViews>
  <sheetFormatPr defaultColWidth="9.140625" defaultRowHeight="15" x14ac:dyDescent="0.25"/>
  <cols>
    <col min="1" max="1" width="30.140625" style="2" customWidth="1"/>
    <col min="2" max="3" width="5.140625" style="2" customWidth="1"/>
    <col min="4" max="4" width="6.140625" style="2" customWidth="1"/>
    <col min="5" max="5" width="6.42578125" style="2" customWidth="1"/>
    <col min="6" max="7" width="11.85546875" style="2" customWidth="1"/>
    <col min="8" max="8" width="10.28515625" style="2" customWidth="1"/>
    <col min="9" max="10" width="10.7109375" style="2" customWidth="1"/>
    <col min="11" max="11" width="12.140625" style="140" customWidth="1"/>
    <col min="12" max="12" width="9.7109375" style="140" customWidth="1"/>
    <col min="13" max="16384" width="9.140625" style="140"/>
  </cols>
  <sheetData>
    <row r="1" spans="1:12" x14ac:dyDescent="0.25">
      <c r="A1" s="141"/>
      <c r="H1" s="2" t="s">
        <v>103</v>
      </c>
    </row>
    <row r="2" spans="1:12" x14ac:dyDescent="0.25">
      <c r="A2" s="141" t="s">
        <v>78</v>
      </c>
      <c r="H2" s="2" t="str">
        <f>'2.1'!G2</f>
        <v>от Заповед № 224/22.02.2024 г.</v>
      </c>
    </row>
    <row r="3" spans="1:12" x14ac:dyDescent="0.25">
      <c r="A3" s="141"/>
    </row>
    <row r="4" spans="1:12" ht="15.75" customHeight="1" x14ac:dyDescent="0.25">
      <c r="A4" s="334" t="s">
        <v>2</v>
      </c>
      <c r="B4" s="344" t="s">
        <v>100</v>
      </c>
      <c r="C4" s="344"/>
      <c r="D4" s="334" t="s">
        <v>101</v>
      </c>
      <c r="E4" s="334"/>
      <c r="F4" s="356" t="s">
        <v>99</v>
      </c>
      <c r="G4" s="357"/>
      <c r="H4" s="357"/>
      <c r="I4" s="358"/>
      <c r="J4" s="353" t="s">
        <v>102</v>
      </c>
      <c r="K4" s="347" t="s">
        <v>223</v>
      </c>
      <c r="L4" s="350" t="s">
        <v>224</v>
      </c>
    </row>
    <row r="5" spans="1:12" x14ac:dyDescent="0.25">
      <c r="A5" s="334"/>
      <c r="B5" s="344"/>
      <c r="C5" s="344"/>
      <c r="D5" s="334"/>
      <c r="E5" s="334"/>
      <c r="F5" s="359"/>
      <c r="G5" s="360"/>
      <c r="H5" s="360"/>
      <c r="I5" s="361"/>
      <c r="J5" s="354"/>
      <c r="K5" s="348"/>
      <c r="L5" s="351"/>
    </row>
    <row r="6" spans="1:12" ht="15" customHeight="1" x14ac:dyDescent="0.25">
      <c r="A6" s="334"/>
      <c r="B6" s="344"/>
      <c r="C6" s="344"/>
      <c r="D6" s="334"/>
      <c r="E6" s="334"/>
      <c r="F6" s="362"/>
      <c r="G6" s="363"/>
      <c r="H6" s="363"/>
      <c r="I6" s="364"/>
      <c r="J6" s="354"/>
      <c r="K6" s="348"/>
      <c r="L6" s="351"/>
    </row>
    <row r="7" spans="1:12" ht="50.25" customHeight="1" x14ac:dyDescent="0.25">
      <c r="A7" s="334"/>
      <c r="B7" s="365" t="s">
        <v>27</v>
      </c>
      <c r="C7" s="365" t="s">
        <v>28</v>
      </c>
      <c r="D7" s="365" t="s">
        <v>27</v>
      </c>
      <c r="E7" s="365" t="s">
        <v>28</v>
      </c>
      <c r="F7" s="115" t="s">
        <v>29</v>
      </c>
      <c r="G7" s="115" t="s">
        <v>100</v>
      </c>
      <c r="H7" s="126" t="s">
        <v>101</v>
      </c>
      <c r="I7" s="126" t="s">
        <v>55</v>
      </c>
      <c r="J7" s="354"/>
      <c r="K7" s="348"/>
      <c r="L7" s="351"/>
    </row>
    <row r="8" spans="1:12" x14ac:dyDescent="0.25">
      <c r="A8" s="334"/>
      <c r="B8" s="365"/>
      <c r="C8" s="365"/>
      <c r="D8" s="365"/>
      <c r="E8" s="365"/>
      <c r="F8" s="128">
        <f>'[1]324_СП'!L9</f>
        <v>73900</v>
      </c>
      <c r="G8" s="128">
        <f>'[1]324_СП'!M9</f>
        <v>24670</v>
      </c>
      <c r="H8" s="128">
        <f>'[1]324_СП'!N9</f>
        <v>4880</v>
      </c>
      <c r="I8" s="129">
        <v>1.7000000000000001E-4</v>
      </c>
      <c r="J8" s="354"/>
      <c r="K8" s="348"/>
      <c r="L8" s="351"/>
    </row>
    <row r="9" spans="1:12" ht="30" customHeight="1" x14ac:dyDescent="0.25">
      <c r="A9" s="334"/>
      <c r="B9" s="365"/>
      <c r="C9" s="365"/>
      <c r="D9" s="365"/>
      <c r="E9" s="365"/>
      <c r="F9" s="138" t="s">
        <v>86</v>
      </c>
      <c r="G9" s="138" t="s">
        <v>86</v>
      </c>
      <c r="H9" s="106" t="s">
        <v>86</v>
      </c>
      <c r="I9" s="106" t="s">
        <v>86</v>
      </c>
      <c r="J9" s="355"/>
      <c r="K9" s="349"/>
      <c r="L9" s="352"/>
    </row>
    <row r="10" spans="1:12" x14ac:dyDescent="0.25">
      <c r="A10" s="33" t="s">
        <v>75</v>
      </c>
      <c r="B10" s="255">
        <f>'[1]324_СП'!C11</f>
        <v>6</v>
      </c>
      <c r="C10" s="255">
        <f>'[1]324_СП'!D11</f>
        <v>5</v>
      </c>
      <c r="D10" s="255">
        <f>'[1]324_СП'!E11</f>
        <v>121</v>
      </c>
      <c r="E10" s="255">
        <f>'[1]324_СП'!F11</f>
        <v>103</v>
      </c>
      <c r="F10" s="34">
        <f>'[1]324_СП'!L11</f>
        <v>73900</v>
      </c>
      <c r="G10" s="34">
        <f>'[1]324_СП'!M11</f>
        <v>148020</v>
      </c>
      <c r="H10" s="34">
        <f>'[1]324_СП'!N11</f>
        <v>590480</v>
      </c>
      <c r="I10" s="34">
        <f>'[1]324_СП'!O11</f>
        <v>13811</v>
      </c>
      <c r="J10" s="34">
        <f>SUM(F10:I10)</f>
        <v>826211</v>
      </c>
      <c r="K10" s="322">
        <f>'[1]324_СП'!$AA$11+'[1]324_СП'!$AB$11+'[1]324_СП'!$AC$11</f>
        <v>-114423</v>
      </c>
      <c r="L10" s="322">
        <f>'[1]324_СП'!$AO$11+'[1]324_СП'!$AP$11+'[1]324_СП'!$AQ$11+'[1]324_СП'!$AR$11</f>
        <v>711788</v>
      </c>
    </row>
    <row r="11" spans="1:12" ht="39" customHeight="1" x14ac:dyDescent="0.25">
      <c r="A11" s="143" t="s">
        <v>178</v>
      </c>
      <c r="B11" s="33"/>
      <c r="C11" s="33"/>
      <c r="D11" s="139">
        <v>10</v>
      </c>
      <c r="E11" s="33"/>
      <c r="F11" s="33"/>
      <c r="G11" s="33"/>
      <c r="H11" s="33"/>
      <c r="I11" s="33"/>
      <c r="J11" s="33"/>
      <c r="K11" s="315"/>
      <c r="L11" s="315"/>
    </row>
  </sheetData>
  <sheetProtection algorithmName="SHA-512" hashValue="rAnLHmHzOvxPEveALuYUJU+B/fWLPf0WA8VxQwquxbpFdIcCvThm1mVXHcqXwrWFuUzXTIQ4k6NGBU79/fXY2g==" saltValue="v3e4EhewPqHAGTpTskvamg==" spinCount="100000" sheet="1" objects="1" scenarios="1"/>
  <mergeCells count="11">
    <mergeCell ref="K4:K9"/>
    <mergeCell ref="L4:L9"/>
    <mergeCell ref="J4:J9"/>
    <mergeCell ref="F4:I6"/>
    <mergeCell ref="A4:A9"/>
    <mergeCell ref="B7:B9"/>
    <mergeCell ref="C7:C9"/>
    <mergeCell ref="D7:D9"/>
    <mergeCell ref="E7:E9"/>
    <mergeCell ref="B4:C6"/>
    <mergeCell ref="D4:E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Q15"/>
  <sheetViews>
    <sheetView topLeftCell="B1" zoomScaleNormal="100" workbookViewId="0">
      <selection activeCell="Q20" sqref="Q20"/>
    </sheetView>
  </sheetViews>
  <sheetFormatPr defaultColWidth="9.140625" defaultRowHeight="15" x14ac:dyDescent="0.25"/>
  <cols>
    <col min="1" max="1" width="37.140625" style="2" customWidth="1"/>
    <col min="2" max="2" width="4.28515625" style="2" customWidth="1"/>
    <col min="3" max="3" width="5.140625" style="2" customWidth="1"/>
    <col min="4" max="4" width="4.28515625" style="2" customWidth="1"/>
    <col min="5" max="5" width="4.42578125" style="2" customWidth="1"/>
    <col min="6" max="6" width="4.28515625" style="2" customWidth="1"/>
    <col min="7" max="7" width="5" style="2" customWidth="1"/>
    <col min="8" max="8" width="5.28515625" style="2" customWidth="1"/>
    <col min="9" max="9" width="5.140625" style="2" customWidth="1"/>
    <col min="10" max="10" width="11.42578125" style="2" customWidth="1"/>
    <col min="11" max="11" width="10.85546875" style="2" customWidth="1"/>
    <col min="12" max="12" width="10.42578125" style="2" customWidth="1"/>
    <col min="13" max="13" width="12.85546875" style="2" customWidth="1"/>
    <col min="14" max="14" width="10.42578125" style="2" customWidth="1"/>
    <col min="15" max="15" width="10.7109375" style="2" customWidth="1"/>
    <col min="16" max="16" width="10.140625" style="140" customWidth="1"/>
    <col min="17" max="17" width="10" style="140" customWidth="1"/>
    <col min="18" max="16384" width="9.140625" style="140"/>
  </cols>
  <sheetData>
    <row r="1" spans="1:17" x14ac:dyDescent="0.25">
      <c r="M1" s="2" t="s">
        <v>112</v>
      </c>
    </row>
    <row r="2" spans="1:17" x14ac:dyDescent="0.25">
      <c r="A2" s="2" t="s">
        <v>161</v>
      </c>
      <c r="M2" s="2" t="str">
        <f>'3.1'!H2</f>
        <v>от Заповед № 224/22.02.2024 г.</v>
      </c>
      <c r="N2" s="140"/>
    </row>
    <row r="4" spans="1:17" ht="15" customHeight="1" x14ac:dyDescent="0.25">
      <c r="A4" s="341" t="s">
        <v>2</v>
      </c>
      <c r="B4" s="356" t="s">
        <v>109</v>
      </c>
      <c r="C4" s="357"/>
      <c r="D4" s="357"/>
      <c r="E4" s="358"/>
      <c r="F4" s="334" t="s">
        <v>110</v>
      </c>
      <c r="G4" s="334"/>
      <c r="H4" s="334"/>
      <c r="I4" s="334"/>
      <c r="J4" s="382" t="s">
        <v>105</v>
      </c>
      <c r="K4" s="341" t="s">
        <v>106</v>
      </c>
      <c r="L4" s="341" t="s">
        <v>107</v>
      </c>
      <c r="M4" s="341" t="s">
        <v>108</v>
      </c>
      <c r="N4" s="385" t="s">
        <v>55</v>
      </c>
      <c r="O4" s="353" t="s">
        <v>111</v>
      </c>
      <c r="P4" s="373" t="s">
        <v>223</v>
      </c>
      <c r="Q4" s="376" t="s">
        <v>224</v>
      </c>
    </row>
    <row r="5" spans="1:17" x14ac:dyDescent="0.25">
      <c r="A5" s="342"/>
      <c r="B5" s="359"/>
      <c r="C5" s="360"/>
      <c r="D5" s="360"/>
      <c r="E5" s="361"/>
      <c r="F5" s="334"/>
      <c r="G5" s="334"/>
      <c r="H5" s="334"/>
      <c r="I5" s="334"/>
      <c r="J5" s="383"/>
      <c r="K5" s="342"/>
      <c r="L5" s="342"/>
      <c r="M5" s="342"/>
      <c r="N5" s="386"/>
      <c r="O5" s="354"/>
      <c r="P5" s="374"/>
      <c r="Q5" s="377"/>
    </row>
    <row r="6" spans="1:17" ht="32.25" customHeight="1" x14ac:dyDescent="0.25">
      <c r="A6" s="342"/>
      <c r="B6" s="362"/>
      <c r="C6" s="363"/>
      <c r="D6" s="363"/>
      <c r="E6" s="364"/>
      <c r="F6" s="334"/>
      <c r="G6" s="334"/>
      <c r="H6" s="334"/>
      <c r="I6" s="334"/>
      <c r="J6" s="383"/>
      <c r="K6" s="342"/>
      <c r="L6" s="342"/>
      <c r="M6" s="342"/>
      <c r="N6" s="386"/>
      <c r="O6" s="354"/>
      <c r="P6" s="374"/>
      <c r="Q6" s="377"/>
    </row>
    <row r="7" spans="1:17" ht="50.25" customHeight="1" x14ac:dyDescent="0.25">
      <c r="A7" s="342"/>
      <c r="B7" s="366" t="s">
        <v>100</v>
      </c>
      <c r="C7" s="367"/>
      <c r="D7" s="368" t="s">
        <v>101</v>
      </c>
      <c r="E7" s="369"/>
      <c r="F7" s="370" t="s">
        <v>100</v>
      </c>
      <c r="G7" s="337"/>
      <c r="H7" s="362" t="s">
        <v>101</v>
      </c>
      <c r="I7" s="364"/>
      <c r="J7" s="384"/>
      <c r="K7" s="343"/>
      <c r="L7" s="343"/>
      <c r="M7" s="343"/>
      <c r="N7" s="387"/>
      <c r="O7" s="354"/>
      <c r="P7" s="374"/>
      <c r="Q7" s="377"/>
    </row>
    <row r="8" spans="1:17" ht="50.25" customHeight="1" x14ac:dyDescent="0.25">
      <c r="A8" s="342"/>
      <c r="B8" s="371" t="s">
        <v>27</v>
      </c>
      <c r="C8" s="371" t="s">
        <v>28</v>
      </c>
      <c r="D8" s="371" t="s">
        <v>27</v>
      </c>
      <c r="E8" s="371" t="s">
        <v>28</v>
      </c>
      <c r="F8" s="371" t="s">
        <v>27</v>
      </c>
      <c r="G8" s="371" t="s">
        <v>28</v>
      </c>
      <c r="H8" s="371" t="s">
        <v>27</v>
      </c>
      <c r="I8" s="371" t="s">
        <v>28</v>
      </c>
      <c r="J8" s="144">
        <f>'[1]326_338_389'!AJ9</f>
        <v>73900</v>
      </c>
      <c r="K8" s="144">
        <f>'[1]326_338_389'!AK9</f>
        <v>20922</v>
      </c>
      <c r="L8" s="144">
        <f>'[1]326_338_389'!AL9</f>
        <v>4673</v>
      </c>
      <c r="M8" s="144">
        <f>'[1]326_338_389'!AM9</f>
        <v>4110</v>
      </c>
      <c r="N8" s="129">
        <v>1.7000000000000001E-4</v>
      </c>
      <c r="O8" s="354"/>
      <c r="P8" s="374"/>
      <c r="Q8" s="377"/>
    </row>
    <row r="9" spans="1:17" x14ac:dyDescent="0.25">
      <c r="A9" s="343"/>
      <c r="B9" s="372"/>
      <c r="C9" s="372"/>
      <c r="D9" s="372"/>
      <c r="E9" s="372"/>
      <c r="F9" s="372"/>
      <c r="G9" s="372"/>
      <c r="H9" s="372"/>
      <c r="I9" s="372"/>
      <c r="J9" s="32" t="s">
        <v>86</v>
      </c>
      <c r="K9" s="32" t="s">
        <v>86</v>
      </c>
      <c r="L9" s="32" t="s">
        <v>86</v>
      </c>
      <c r="M9" s="32" t="s">
        <v>86</v>
      </c>
      <c r="N9" s="32" t="s">
        <v>86</v>
      </c>
      <c r="O9" s="355"/>
      <c r="P9" s="375"/>
      <c r="Q9" s="378"/>
    </row>
    <row r="10" spans="1:17" x14ac:dyDescent="0.25">
      <c r="A10" s="244" t="s">
        <v>88</v>
      </c>
      <c r="B10" s="245"/>
      <c r="C10" s="245"/>
      <c r="D10" s="245"/>
      <c r="E10" s="245"/>
      <c r="F10" s="245"/>
      <c r="G10" s="245"/>
      <c r="H10" s="245"/>
      <c r="I10" s="245"/>
      <c r="J10" s="246"/>
      <c r="K10" s="246"/>
      <c r="L10" s="246"/>
      <c r="M10" s="246"/>
      <c r="N10" s="246"/>
      <c r="O10" s="247"/>
      <c r="P10" s="315"/>
      <c r="Q10" s="315"/>
    </row>
    <row r="11" spans="1:17" x14ac:dyDescent="0.25">
      <c r="A11" s="248" t="s">
        <v>21</v>
      </c>
      <c r="B11" s="321">
        <v>0</v>
      </c>
      <c r="C11" s="321">
        <v>0</v>
      </c>
      <c r="D11" s="250">
        <v>0</v>
      </c>
      <c r="E11" s="250">
        <v>0</v>
      </c>
      <c r="F11" s="250">
        <f>'[1]322_338_389'!Z23</f>
        <v>4</v>
      </c>
      <c r="G11" s="250">
        <f>'[1]322_338_389'!AA23</f>
        <v>3</v>
      </c>
      <c r="H11" s="250">
        <f>'[1]322_338_389'!AB23</f>
        <v>102</v>
      </c>
      <c r="I11" s="250">
        <f>'[1]322_338_389'!AC23</f>
        <v>77</v>
      </c>
      <c r="J11" s="249">
        <v>0</v>
      </c>
      <c r="K11" s="249">
        <f>'[1]322_338_389'!$CC$23</f>
        <v>83688</v>
      </c>
      <c r="L11" s="249">
        <v>0</v>
      </c>
      <c r="M11" s="249">
        <f>'[1]322_338_389'!$CD$23</f>
        <v>419220</v>
      </c>
      <c r="N11" s="249">
        <f>'[1]322_338_389'!$CE$23</f>
        <v>8550</v>
      </c>
      <c r="O11" s="251">
        <f>SUM(K11:N11)</f>
        <v>511458</v>
      </c>
      <c r="P11" s="322">
        <f>'[1]322_338_389'!$DO$23+'[1]322_338_389'!$DP$23+'[1]322_338_389'!$DQ$23</f>
        <v>-125774</v>
      </c>
      <c r="Q11" s="322">
        <f>'[1]322_338_389'!$FB$23+'[1]322_338_389'!$FC$23+'[1]322_338_389'!$FD$23</f>
        <v>385684</v>
      </c>
    </row>
    <row r="12" spans="1:17" ht="17.25" customHeight="1" x14ac:dyDescent="0.25">
      <c r="A12" s="379" t="s">
        <v>77</v>
      </c>
      <c r="B12" s="380"/>
      <c r="C12" s="380"/>
      <c r="D12" s="380"/>
      <c r="E12" s="381"/>
      <c r="F12" s="245"/>
      <c r="G12" s="245"/>
      <c r="H12" s="245"/>
      <c r="I12" s="245"/>
      <c r="J12" s="246"/>
      <c r="K12" s="246"/>
      <c r="L12" s="246"/>
      <c r="M12" s="246"/>
      <c r="N12" s="246"/>
      <c r="O12" s="247"/>
      <c r="P12" s="315"/>
      <c r="Q12" s="315"/>
    </row>
    <row r="13" spans="1:17" x14ac:dyDescent="0.25">
      <c r="A13" s="34" t="s">
        <v>74</v>
      </c>
      <c r="B13" s="304">
        <f>'[1]326_338_389'!C11</f>
        <v>6</v>
      </c>
      <c r="C13" s="304">
        <f>'[1]326_338_389'!D11</f>
        <v>6</v>
      </c>
      <c r="D13" s="304">
        <f>'[1]326_338_389'!E11</f>
        <v>109</v>
      </c>
      <c r="E13" s="304">
        <f>'[1]326_338_389'!F11</f>
        <v>109</v>
      </c>
      <c r="F13" s="304">
        <f>'[1]326_338_389'!I11</f>
        <v>4</v>
      </c>
      <c r="G13" s="304">
        <f>'[1]326_338_389'!J11</f>
        <v>4</v>
      </c>
      <c r="H13" s="304">
        <f>'[1]326_338_389'!K11</f>
        <v>86</v>
      </c>
      <c r="I13" s="304">
        <f>'[1]326_338_389'!L11</f>
        <v>62</v>
      </c>
      <c r="J13" s="34">
        <f>'[1]326_338_389'!AJ11</f>
        <v>73900</v>
      </c>
      <c r="K13" s="34">
        <f>'[1]326_338_389'!AK11</f>
        <v>209220</v>
      </c>
      <c r="L13" s="34">
        <f>'[1]326_338_389'!AL11</f>
        <v>509357</v>
      </c>
      <c r="M13" s="34">
        <f>'[1]326_338_389'!AM11</f>
        <v>353460</v>
      </c>
      <c r="N13" s="34">
        <f>'[1]326_338_389'!AN11</f>
        <v>19481</v>
      </c>
      <c r="O13" s="34">
        <f>SUM(J13:N13)</f>
        <v>1165418</v>
      </c>
      <c r="P13" s="322">
        <f>'[1]326_338_389'!$BK$11+'[1]326_338_389'!$BL$11</f>
        <v>-100317</v>
      </c>
      <c r="Q13" s="322">
        <f>'[1]326_338_389'!$CF$11+'[1]326_338_389'!$CG$11+'[1]326_338_389'!$CH$11+'[1]326_338_389'!$CI$11+'[1]326_338_389'!$CJ$11</f>
        <v>1065101</v>
      </c>
    </row>
    <row r="14" spans="1:17" ht="38.25" customHeight="1" x14ac:dyDescent="0.25">
      <c r="A14" s="143" t="s">
        <v>178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>
        <v>4673</v>
      </c>
      <c r="M14" s="33"/>
      <c r="N14" s="33">
        <v>79</v>
      </c>
      <c r="O14" s="33"/>
      <c r="P14" s="315"/>
      <c r="Q14" s="315">
        <f>SUM(L14:P14)</f>
        <v>4752</v>
      </c>
    </row>
    <row r="15" spans="1:17" s="323" customFormat="1" x14ac:dyDescent="0.25">
      <c r="A15" s="38" t="s">
        <v>227</v>
      </c>
      <c r="B15" s="38"/>
      <c r="C15" s="38"/>
      <c r="D15" s="38"/>
      <c r="E15" s="38"/>
      <c r="F15" s="38"/>
      <c r="G15" s="38"/>
      <c r="H15" s="38"/>
      <c r="I15" s="38"/>
      <c r="J15" s="39">
        <f>SUM(J11:J14)</f>
        <v>73900</v>
      </c>
      <c r="K15" s="39">
        <f t="shared" ref="K15:Q15" si="0">SUM(K11:K14)</f>
        <v>292908</v>
      </c>
      <c r="L15" s="39">
        <f t="shared" si="0"/>
        <v>514030</v>
      </c>
      <c r="M15" s="39">
        <f t="shared" si="0"/>
        <v>772680</v>
      </c>
      <c r="N15" s="39">
        <f t="shared" si="0"/>
        <v>28110</v>
      </c>
      <c r="O15" s="39">
        <f t="shared" si="0"/>
        <v>1676876</v>
      </c>
      <c r="P15" s="39">
        <f t="shared" si="0"/>
        <v>-226091</v>
      </c>
      <c r="Q15" s="39">
        <f t="shared" si="0"/>
        <v>1455537</v>
      </c>
    </row>
  </sheetData>
  <sheetProtection algorithmName="SHA-512" hashValue="/htHr1cYs6PKzNHOt+d3YEiKtABCbG1ZI9cS/MSiI3grEaC1kHm7iMb3/QNpYbyyBJukJhH0IwvM1e6+1BwwBA==" saltValue="3dZYSkw1F5f6uPaWx+dOJA==" spinCount="100000" sheet="1" objects="1" scenarios="1"/>
  <mergeCells count="24">
    <mergeCell ref="P4:P9"/>
    <mergeCell ref="Q4:Q9"/>
    <mergeCell ref="A12:E12"/>
    <mergeCell ref="O4:O9"/>
    <mergeCell ref="B8:B9"/>
    <mergeCell ref="C8:C9"/>
    <mergeCell ref="D8:D9"/>
    <mergeCell ref="E8:E9"/>
    <mergeCell ref="F8:F9"/>
    <mergeCell ref="G8:G9"/>
    <mergeCell ref="H8:H9"/>
    <mergeCell ref="J4:J7"/>
    <mergeCell ref="K4:K7"/>
    <mergeCell ref="L4:L7"/>
    <mergeCell ref="M4:M7"/>
    <mergeCell ref="N4:N7"/>
    <mergeCell ref="A4:A9"/>
    <mergeCell ref="B7:C7"/>
    <mergeCell ref="D7:E7"/>
    <mergeCell ref="F7:G7"/>
    <mergeCell ref="H7:I7"/>
    <mergeCell ref="I8:I9"/>
    <mergeCell ref="B4:E6"/>
    <mergeCell ref="F4: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T37"/>
  <sheetViews>
    <sheetView topLeftCell="A4" zoomScaleNormal="100" workbookViewId="0">
      <selection activeCell="M27" sqref="M27"/>
    </sheetView>
  </sheetViews>
  <sheetFormatPr defaultColWidth="9.140625" defaultRowHeight="12.75" x14ac:dyDescent="0.2"/>
  <cols>
    <col min="1" max="1" width="5.42578125" style="41" customWidth="1"/>
    <col min="2" max="2" width="30.7109375" style="41" customWidth="1"/>
    <col min="3" max="3" width="5.42578125" style="41" customWidth="1"/>
    <col min="4" max="4" width="4.85546875" style="41" customWidth="1"/>
    <col min="5" max="5" width="5.28515625" style="41" customWidth="1"/>
    <col min="6" max="6" width="5.5703125" style="41" customWidth="1"/>
    <col min="7" max="7" width="9.85546875" style="41" customWidth="1"/>
    <col min="8" max="8" width="8.85546875" style="41" customWidth="1"/>
    <col min="9" max="9" width="10.28515625" style="41" customWidth="1"/>
    <col min="10" max="10" width="9.85546875" style="41" customWidth="1"/>
    <col min="11" max="11" width="10.85546875" style="41" customWidth="1"/>
    <col min="12" max="12" width="10" style="41" customWidth="1"/>
    <col min="13" max="16384" width="9.140625" style="41"/>
  </cols>
  <sheetData>
    <row r="1" spans="1:12" x14ac:dyDescent="0.2">
      <c r="K1" s="41" t="s">
        <v>127</v>
      </c>
    </row>
    <row r="2" spans="1:12" ht="15" x14ac:dyDescent="0.25">
      <c r="K2" s="2" t="str">
        <f>'4.1'!M2</f>
        <v>от Заповед № 224/22.02.2024 г.</v>
      </c>
    </row>
    <row r="3" spans="1:12" ht="15" customHeight="1" x14ac:dyDescent="0.2">
      <c r="A3" s="398" t="s">
        <v>120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</row>
    <row r="4" spans="1:12" x14ac:dyDescent="0.2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</row>
    <row r="5" spans="1:12" ht="13.5" thickBot="1" x14ac:dyDescent="0.25"/>
    <row r="6" spans="1:12" ht="30" customHeight="1" x14ac:dyDescent="0.2">
      <c r="A6" s="399" t="s">
        <v>1</v>
      </c>
      <c r="B6" s="399" t="s">
        <v>136</v>
      </c>
      <c r="C6" s="402" t="s">
        <v>174</v>
      </c>
      <c r="D6" s="403"/>
      <c r="E6" s="402" t="s">
        <v>175</v>
      </c>
      <c r="F6" s="406"/>
      <c r="G6" s="409" t="s">
        <v>121</v>
      </c>
      <c r="H6" s="410"/>
      <c r="I6" s="411"/>
      <c r="J6" s="412" t="s">
        <v>176</v>
      </c>
      <c r="K6" s="415" t="s">
        <v>177</v>
      </c>
      <c r="L6" s="412" t="s">
        <v>122</v>
      </c>
    </row>
    <row r="7" spans="1:12" ht="39.75" customHeight="1" x14ac:dyDescent="0.2">
      <c r="A7" s="400"/>
      <c r="B7" s="400"/>
      <c r="C7" s="404"/>
      <c r="D7" s="405"/>
      <c r="E7" s="407"/>
      <c r="F7" s="408"/>
      <c r="G7" s="259">
        <f>'[1]311_338'!AF10</f>
        <v>9036</v>
      </c>
      <c r="H7" s="158">
        <f>'[1]311_338'!AG10</f>
        <v>2261</v>
      </c>
      <c r="I7" s="159">
        <v>1.7000000000000001E-4</v>
      </c>
      <c r="J7" s="413"/>
      <c r="K7" s="416"/>
      <c r="L7" s="413"/>
    </row>
    <row r="8" spans="1:12" ht="67.5" customHeight="1" x14ac:dyDescent="0.2">
      <c r="A8" s="401"/>
      <c r="B8" s="401"/>
      <c r="C8" s="160" t="s">
        <v>27</v>
      </c>
      <c r="D8" s="161" t="s">
        <v>28</v>
      </c>
      <c r="E8" s="160" t="s">
        <v>27</v>
      </c>
      <c r="F8" s="161" t="s">
        <v>28</v>
      </c>
      <c r="G8" s="162" t="s">
        <v>123</v>
      </c>
      <c r="H8" s="84" t="s">
        <v>124</v>
      </c>
      <c r="I8" s="84" t="s">
        <v>125</v>
      </c>
      <c r="J8" s="414"/>
      <c r="K8" s="417"/>
      <c r="L8" s="414"/>
    </row>
    <row r="9" spans="1:12" ht="18.75" customHeight="1" x14ac:dyDescent="0.2">
      <c r="A9" s="418" t="s">
        <v>132</v>
      </c>
      <c r="B9" s="419"/>
      <c r="C9" s="264">
        <f>SUM(C10:C29)</f>
        <v>3</v>
      </c>
      <c r="D9" s="264">
        <f t="shared" ref="D9:L9" si="0">SUM(D10:D29)</f>
        <v>3</v>
      </c>
      <c r="E9" s="264">
        <f t="shared" si="0"/>
        <v>57</v>
      </c>
      <c r="F9" s="269">
        <f t="shared" si="0"/>
        <v>57</v>
      </c>
      <c r="G9" s="268">
        <f t="shared" si="0"/>
        <v>27108</v>
      </c>
      <c r="H9" s="267">
        <f t="shared" si="0"/>
        <v>128877</v>
      </c>
      <c r="I9" s="267">
        <f t="shared" si="0"/>
        <v>2652</v>
      </c>
      <c r="J9" s="270">
        <f t="shared" si="0"/>
        <v>158637</v>
      </c>
      <c r="K9" s="270">
        <f t="shared" si="0"/>
        <v>0</v>
      </c>
      <c r="L9" s="270">
        <f t="shared" si="0"/>
        <v>158637</v>
      </c>
    </row>
    <row r="10" spans="1:12" x14ac:dyDescent="0.2">
      <c r="A10" s="163">
        <v>1</v>
      </c>
      <c r="B10" s="105" t="s">
        <v>31</v>
      </c>
      <c r="C10" s="58">
        <v>0</v>
      </c>
      <c r="D10" s="58">
        <v>0</v>
      </c>
      <c r="E10" s="58">
        <v>0</v>
      </c>
      <c r="F10" s="164">
        <v>0</v>
      </c>
      <c r="G10" s="165">
        <v>0</v>
      </c>
      <c r="H10" s="50">
        <v>0</v>
      </c>
      <c r="I10" s="58">
        <v>0</v>
      </c>
      <c r="J10" s="166">
        <v>0</v>
      </c>
      <c r="K10" s="167">
        <v>0</v>
      </c>
      <c r="L10" s="166">
        <v>0</v>
      </c>
    </row>
    <row r="11" spans="1:12" x14ac:dyDescent="0.2">
      <c r="A11" s="163">
        <v>2</v>
      </c>
      <c r="B11" s="105" t="s">
        <v>32</v>
      </c>
      <c r="C11" s="58">
        <v>0</v>
      </c>
      <c r="D11" s="58">
        <v>0</v>
      </c>
      <c r="E11" s="58">
        <v>0</v>
      </c>
      <c r="F11" s="164">
        <v>0</v>
      </c>
      <c r="G11" s="165">
        <v>0</v>
      </c>
      <c r="H11" s="50">
        <v>0</v>
      </c>
      <c r="I11" s="58">
        <v>0</v>
      </c>
      <c r="J11" s="166">
        <v>0</v>
      </c>
      <c r="K11" s="167">
        <v>0</v>
      </c>
      <c r="L11" s="166">
        <v>0</v>
      </c>
    </row>
    <row r="12" spans="1:12" x14ac:dyDescent="0.2">
      <c r="A12" s="163">
        <v>3</v>
      </c>
      <c r="B12" s="105" t="s">
        <v>33</v>
      </c>
      <c r="C12" s="58">
        <v>0</v>
      </c>
      <c r="D12" s="58">
        <v>0</v>
      </c>
      <c r="E12" s="58">
        <v>0</v>
      </c>
      <c r="F12" s="164">
        <v>0</v>
      </c>
      <c r="G12" s="165">
        <v>0</v>
      </c>
      <c r="H12" s="50">
        <v>0</v>
      </c>
      <c r="I12" s="58">
        <v>0</v>
      </c>
      <c r="J12" s="166">
        <v>0</v>
      </c>
      <c r="K12" s="167">
        <v>0</v>
      </c>
      <c r="L12" s="166">
        <v>0</v>
      </c>
    </row>
    <row r="13" spans="1:12" x14ac:dyDescent="0.2">
      <c r="A13" s="163">
        <v>4</v>
      </c>
      <c r="B13" s="105" t="s">
        <v>34</v>
      </c>
      <c r="C13" s="58">
        <v>0</v>
      </c>
      <c r="D13" s="58">
        <v>0</v>
      </c>
      <c r="E13" s="58">
        <v>0</v>
      </c>
      <c r="F13" s="164">
        <v>0</v>
      </c>
      <c r="G13" s="165">
        <v>0</v>
      </c>
      <c r="H13" s="50">
        <v>0</v>
      </c>
      <c r="I13" s="58">
        <v>0</v>
      </c>
      <c r="J13" s="166">
        <v>0</v>
      </c>
      <c r="K13" s="167">
        <v>0</v>
      </c>
      <c r="L13" s="166">
        <v>0</v>
      </c>
    </row>
    <row r="14" spans="1:12" x14ac:dyDescent="0.2">
      <c r="A14" s="163">
        <v>5</v>
      </c>
      <c r="B14" s="105" t="s">
        <v>35</v>
      </c>
      <c r="C14" s="58">
        <f>'[1]311_338'!C16</f>
        <v>1</v>
      </c>
      <c r="D14" s="58">
        <f>'[1]311_338'!D16</f>
        <v>1</v>
      </c>
      <c r="E14" s="58">
        <f>'[1]311_338'!E16</f>
        <v>21</v>
      </c>
      <c r="F14" s="58">
        <f>'[1]311_338'!F16</f>
        <v>21</v>
      </c>
      <c r="G14" s="256">
        <f>'[1]311_338'!AF16</f>
        <v>9036</v>
      </c>
      <c r="H14" s="258">
        <f>'[1]311_338'!AG16</f>
        <v>47481</v>
      </c>
      <c r="I14" s="257">
        <f>'[1]311_338'!AH16</f>
        <v>961</v>
      </c>
      <c r="J14" s="166">
        <f>SUM(G14:I14)</f>
        <v>57478</v>
      </c>
      <c r="K14" s="167">
        <v>0</v>
      </c>
      <c r="L14" s="166">
        <f>'[1]311_338'!$BN16+'[1]311_338'!$BO16+'[1]311_338'!$BP16</f>
        <v>57478</v>
      </c>
    </row>
    <row r="15" spans="1:12" x14ac:dyDescent="0.2">
      <c r="A15" s="163">
        <v>6</v>
      </c>
      <c r="B15" s="105" t="s">
        <v>36</v>
      </c>
      <c r="C15" s="58">
        <f>'[1]311_338'!C17</f>
        <v>0</v>
      </c>
      <c r="D15" s="58">
        <f>'[1]311_338'!D17</f>
        <v>0</v>
      </c>
      <c r="E15" s="58">
        <f>'[1]311_338'!E17</f>
        <v>0</v>
      </c>
      <c r="F15" s="58">
        <f>'[1]311_338'!F17</f>
        <v>0</v>
      </c>
      <c r="G15" s="256">
        <f>'[1]311_338'!AF17</f>
        <v>0</v>
      </c>
      <c r="H15" s="258">
        <f>'[1]311_338'!AG17</f>
        <v>0</v>
      </c>
      <c r="I15" s="257">
        <f>'[1]311_338'!AH17</f>
        <v>0</v>
      </c>
      <c r="J15" s="166">
        <f t="shared" ref="J15:J20" si="1">SUM(G15:I15)</f>
        <v>0</v>
      </c>
      <c r="K15" s="167">
        <v>0</v>
      </c>
      <c r="L15" s="166">
        <f>'[1]311_338'!$BN17+'[1]311_338'!$BO17+'[1]311_338'!$BP17</f>
        <v>0</v>
      </c>
    </row>
    <row r="16" spans="1:12" x14ac:dyDescent="0.2">
      <c r="A16" s="163">
        <v>7</v>
      </c>
      <c r="B16" s="105" t="s">
        <v>37</v>
      </c>
      <c r="C16" s="58">
        <f>'[1]311_338'!C18</f>
        <v>0</v>
      </c>
      <c r="D16" s="58">
        <f>'[1]311_338'!D18</f>
        <v>0</v>
      </c>
      <c r="E16" s="58">
        <f>'[1]311_338'!E18</f>
        <v>0</v>
      </c>
      <c r="F16" s="58">
        <f>'[1]311_338'!F18</f>
        <v>0</v>
      </c>
      <c r="G16" s="256">
        <f>'[1]311_338'!AF18</f>
        <v>0</v>
      </c>
      <c r="H16" s="258">
        <f>'[1]311_338'!AG18</f>
        <v>0</v>
      </c>
      <c r="I16" s="257">
        <f>'[1]311_338'!AH18</f>
        <v>0</v>
      </c>
      <c r="J16" s="166">
        <f t="shared" si="1"/>
        <v>0</v>
      </c>
      <c r="K16" s="167">
        <v>0</v>
      </c>
      <c r="L16" s="166">
        <f>'[1]311_338'!$BN18+'[1]311_338'!$BO18+'[1]311_338'!$BP18</f>
        <v>0</v>
      </c>
    </row>
    <row r="17" spans="1:20" x14ac:dyDescent="0.2">
      <c r="A17" s="163">
        <v>8</v>
      </c>
      <c r="B17" s="105" t="s">
        <v>38</v>
      </c>
      <c r="C17" s="58">
        <f>'[1]311_338'!C19</f>
        <v>1</v>
      </c>
      <c r="D17" s="58">
        <f>'[1]311_338'!D19</f>
        <v>1</v>
      </c>
      <c r="E17" s="58">
        <f>'[1]311_338'!E19</f>
        <v>24</v>
      </c>
      <c r="F17" s="58">
        <f>'[1]311_338'!F19</f>
        <v>24</v>
      </c>
      <c r="G17" s="256">
        <f>'[1]311_338'!AF19</f>
        <v>9036</v>
      </c>
      <c r="H17" s="258">
        <f>'[1]311_338'!AG19</f>
        <v>54264</v>
      </c>
      <c r="I17" s="257">
        <f>'[1]311_338'!AH19</f>
        <v>1076</v>
      </c>
      <c r="J17" s="166">
        <f t="shared" si="1"/>
        <v>64376</v>
      </c>
      <c r="K17" s="167">
        <v>0</v>
      </c>
      <c r="L17" s="166">
        <f>'[1]311_338'!$BN19+'[1]311_338'!$BO19+'[1]311_338'!$BP19</f>
        <v>64376</v>
      </c>
    </row>
    <row r="18" spans="1:20" x14ac:dyDescent="0.2">
      <c r="A18" s="163">
        <v>9</v>
      </c>
      <c r="B18" s="105" t="s">
        <v>39</v>
      </c>
      <c r="C18" s="58">
        <f>'[1]311_338'!C20</f>
        <v>0</v>
      </c>
      <c r="D18" s="58">
        <f>'[1]311_338'!D20</f>
        <v>0</v>
      </c>
      <c r="E18" s="58">
        <f>'[1]311_338'!E20</f>
        <v>0</v>
      </c>
      <c r="F18" s="58">
        <f>'[1]311_338'!F20</f>
        <v>0</v>
      </c>
      <c r="G18" s="256">
        <f>'[1]311_338'!AF20</f>
        <v>0</v>
      </c>
      <c r="H18" s="258">
        <f>'[1]311_338'!AG20</f>
        <v>0</v>
      </c>
      <c r="I18" s="257">
        <f>'[1]311_338'!AH20</f>
        <v>0</v>
      </c>
      <c r="J18" s="166">
        <f t="shared" si="1"/>
        <v>0</v>
      </c>
      <c r="K18" s="167">
        <v>0</v>
      </c>
      <c r="L18" s="166">
        <f>'[1]311_338'!$BN20+'[1]311_338'!$BO20+'[1]311_338'!$BP20</f>
        <v>0</v>
      </c>
    </row>
    <row r="19" spans="1:20" x14ac:dyDescent="0.2">
      <c r="A19" s="163">
        <v>10</v>
      </c>
      <c r="B19" s="105" t="s">
        <v>40</v>
      </c>
      <c r="C19" s="58">
        <f>'[1]311_338'!C21</f>
        <v>0</v>
      </c>
      <c r="D19" s="58">
        <f>'[1]311_338'!D21</f>
        <v>0</v>
      </c>
      <c r="E19" s="58">
        <f>'[1]311_338'!E21</f>
        <v>0</v>
      </c>
      <c r="F19" s="58">
        <f>'[1]311_338'!F21</f>
        <v>0</v>
      </c>
      <c r="G19" s="256">
        <f>'[1]311_338'!AF21</f>
        <v>0</v>
      </c>
      <c r="H19" s="258">
        <f>'[1]311_338'!AG21</f>
        <v>0</v>
      </c>
      <c r="I19" s="257">
        <f>'[1]311_338'!AH21</f>
        <v>0</v>
      </c>
      <c r="J19" s="166">
        <f t="shared" si="1"/>
        <v>0</v>
      </c>
      <c r="K19" s="167">
        <v>0</v>
      </c>
      <c r="L19" s="166">
        <f>'[1]311_338'!$BN21+'[1]311_338'!$BO21+'[1]311_338'!$BP21</f>
        <v>0</v>
      </c>
    </row>
    <row r="20" spans="1:20" x14ac:dyDescent="0.2">
      <c r="A20" s="163">
        <v>11</v>
      </c>
      <c r="B20" s="105" t="s">
        <v>41</v>
      </c>
      <c r="C20" s="58">
        <f>'[1]311_338'!C22</f>
        <v>1</v>
      </c>
      <c r="D20" s="58">
        <f>'[1]311_338'!D22</f>
        <v>1</v>
      </c>
      <c r="E20" s="58">
        <f>'[1]311_338'!E22</f>
        <v>12</v>
      </c>
      <c r="F20" s="58">
        <f>'[1]311_338'!F22</f>
        <v>12</v>
      </c>
      <c r="G20" s="256">
        <f>'[1]311_338'!AF22</f>
        <v>9036</v>
      </c>
      <c r="H20" s="258">
        <f>'[1]311_338'!AG22</f>
        <v>27132</v>
      </c>
      <c r="I20" s="257">
        <f>'[1]311_338'!AH22</f>
        <v>615</v>
      </c>
      <c r="J20" s="166">
        <f t="shared" si="1"/>
        <v>36783</v>
      </c>
      <c r="K20" s="167">
        <v>0</v>
      </c>
      <c r="L20" s="166">
        <f>'[1]311_338'!$BN22+'[1]311_338'!$BO22+'[1]311_338'!$BP22</f>
        <v>36783</v>
      </c>
    </row>
    <row r="21" spans="1:20" x14ac:dyDescent="0.2">
      <c r="A21" s="163">
        <v>12</v>
      </c>
      <c r="B21" s="105" t="s">
        <v>42</v>
      </c>
      <c r="C21" s="58">
        <v>0</v>
      </c>
      <c r="D21" s="58">
        <v>0</v>
      </c>
      <c r="E21" s="58">
        <v>0</v>
      </c>
      <c r="F21" s="164">
        <v>0</v>
      </c>
      <c r="G21" s="165">
        <v>0</v>
      </c>
      <c r="H21" s="50">
        <v>0</v>
      </c>
      <c r="I21" s="58">
        <v>0</v>
      </c>
      <c r="J21" s="166">
        <v>0</v>
      </c>
      <c r="K21" s="167">
        <v>0</v>
      </c>
      <c r="L21" s="166">
        <v>0</v>
      </c>
    </row>
    <row r="22" spans="1:20" x14ac:dyDescent="0.2">
      <c r="A22" s="163">
        <v>13</v>
      </c>
      <c r="B22" s="105" t="s">
        <v>43</v>
      </c>
      <c r="C22" s="58">
        <v>0</v>
      </c>
      <c r="D22" s="58">
        <v>0</v>
      </c>
      <c r="E22" s="58">
        <v>0</v>
      </c>
      <c r="F22" s="164">
        <v>0</v>
      </c>
      <c r="G22" s="165">
        <v>0</v>
      </c>
      <c r="H22" s="50">
        <v>0</v>
      </c>
      <c r="I22" s="58">
        <v>0</v>
      </c>
      <c r="J22" s="166">
        <v>0</v>
      </c>
      <c r="K22" s="167">
        <v>0</v>
      </c>
      <c r="L22" s="166">
        <v>0</v>
      </c>
    </row>
    <row r="23" spans="1:20" x14ac:dyDescent="0.2">
      <c r="A23" s="163">
        <v>14</v>
      </c>
      <c r="B23" s="105" t="s">
        <v>44</v>
      </c>
      <c r="C23" s="58">
        <v>0</v>
      </c>
      <c r="D23" s="58">
        <v>0</v>
      </c>
      <c r="E23" s="58">
        <v>0</v>
      </c>
      <c r="F23" s="164">
        <v>0</v>
      </c>
      <c r="G23" s="165">
        <v>0</v>
      </c>
      <c r="H23" s="50">
        <v>0</v>
      </c>
      <c r="I23" s="58">
        <v>0</v>
      </c>
      <c r="J23" s="166">
        <v>0</v>
      </c>
      <c r="K23" s="167">
        <v>0</v>
      </c>
      <c r="L23" s="166">
        <v>0</v>
      </c>
    </row>
    <row r="24" spans="1:20" x14ac:dyDescent="0.2">
      <c r="A24" s="163">
        <v>15</v>
      </c>
      <c r="B24" s="105" t="s">
        <v>45</v>
      </c>
      <c r="C24" s="58">
        <v>0</v>
      </c>
      <c r="D24" s="58">
        <v>0</v>
      </c>
      <c r="E24" s="58">
        <v>0</v>
      </c>
      <c r="F24" s="164">
        <v>0</v>
      </c>
      <c r="G24" s="165">
        <v>0</v>
      </c>
      <c r="H24" s="50">
        <v>0</v>
      </c>
      <c r="I24" s="58">
        <v>0</v>
      </c>
      <c r="J24" s="166">
        <v>0</v>
      </c>
      <c r="K24" s="167">
        <v>0</v>
      </c>
      <c r="L24" s="166">
        <v>0</v>
      </c>
    </row>
    <row r="25" spans="1:20" x14ac:dyDescent="0.2">
      <c r="A25" s="163">
        <v>16</v>
      </c>
      <c r="B25" s="105" t="s">
        <v>46</v>
      </c>
      <c r="C25" s="58">
        <v>0</v>
      </c>
      <c r="D25" s="58">
        <v>0</v>
      </c>
      <c r="E25" s="58">
        <v>0</v>
      </c>
      <c r="F25" s="164">
        <v>0</v>
      </c>
      <c r="G25" s="165">
        <v>0</v>
      </c>
      <c r="H25" s="50">
        <v>0</v>
      </c>
      <c r="I25" s="58">
        <v>0</v>
      </c>
      <c r="J25" s="166">
        <v>0</v>
      </c>
      <c r="K25" s="167">
        <v>0</v>
      </c>
      <c r="L25" s="166">
        <v>0</v>
      </c>
    </row>
    <row r="26" spans="1:20" ht="25.5" x14ac:dyDescent="0.2">
      <c r="A26" s="163">
        <v>17</v>
      </c>
      <c r="B26" s="105" t="s">
        <v>47</v>
      </c>
      <c r="C26" s="58">
        <v>0</v>
      </c>
      <c r="D26" s="58">
        <v>0</v>
      </c>
      <c r="E26" s="58">
        <v>0</v>
      </c>
      <c r="F26" s="164">
        <v>0</v>
      </c>
      <c r="G26" s="165">
        <v>0</v>
      </c>
      <c r="H26" s="50">
        <v>0</v>
      </c>
      <c r="I26" s="58">
        <v>0</v>
      </c>
      <c r="J26" s="166">
        <v>0</v>
      </c>
      <c r="K26" s="167">
        <v>0</v>
      </c>
      <c r="L26" s="166">
        <v>0</v>
      </c>
    </row>
    <row r="27" spans="1:20" x14ac:dyDescent="0.2">
      <c r="A27" s="163">
        <v>18</v>
      </c>
      <c r="B27" s="105" t="s">
        <v>48</v>
      </c>
      <c r="C27" s="58">
        <v>0</v>
      </c>
      <c r="D27" s="58">
        <v>0</v>
      </c>
      <c r="E27" s="58">
        <v>0</v>
      </c>
      <c r="F27" s="164">
        <v>0</v>
      </c>
      <c r="G27" s="165">
        <v>0</v>
      </c>
      <c r="H27" s="50">
        <v>0</v>
      </c>
      <c r="I27" s="58">
        <v>0</v>
      </c>
      <c r="J27" s="166">
        <v>0</v>
      </c>
      <c r="K27" s="167">
        <v>0</v>
      </c>
      <c r="L27" s="166">
        <v>0</v>
      </c>
    </row>
    <row r="28" spans="1:20" x14ac:dyDescent="0.2">
      <c r="A28" s="163">
        <v>19</v>
      </c>
      <c r="B28" s="105" t="s">
        <v>49</v>
      </c>
      <c r="C28" s="58">
        <v>0</v>
      </c>
      <c r="D28" s="58">
        <v>0</v>
      </c>
      <c r="E28" s="58">
        <v>0</v>
      </c>
      <c r="F28" s="164">
        <v>0</v>
      </c>
      <c r="G28" s="165">
        <v>0</v>
      </c>
      <c r="H28" s="50">
        <v>0</v>
      </c>
      <c r="I28" s="58">
        <v>0</v>
      </c>
      <c r="J28" s="166">
        <v>0</v>
      </c>
      <c r="K28" s="167">
        <v>0</v>
      </c>
      <c r="L28" s="166">
        <v>0</v>
      </c>
    </row>
    <row r="29" spans="1:20" ht="13.5" thickBot="1" x14ac:dyDescent="0.25">
      <c r="A29" s="168">
        <v>20</v>
      </c>
      <c r="B29" s="169" t="s">
        <v>50</v>
      </c>
      <c r="C29" s="63">
        <v>0</v>
      </c>
      <c r="D29" s="63">
        <v>0</v>
      </c>
      <c r="E29" s="63">
        <v>0</v>
      </c>
      <c r="F29" s="170">
        <v>0</v>
      </c>
      <c r="G29" s="171">
        <v>0</v>
      </c>
      <c r="H29" s="172">
        <v>0</v>
      </c>
      <c r="I29" s="63">
        <v>0</v>
      </c>
      <c r="J29" s="173">
        <v>0</v>
      </c>
      <c r="K29" s="174">
        <v>0</v>
      </c>
      <c r="L29" s="173">
        <v>0</v>
      </c>
    </row>
    <row r="30" spans="1:20" ht="13.5" thickTop="1" x14ac:dyDescent="0.2">
      <c r="A30" s="175"/>
      <c r="B30" s="176" t="s">
        <v>22</v>
      </c>
      <c r="C30" s="177"/>
      <c r="D30" s="177"/>
      <c r="E30" s="178"/>
      <c r="F30" s="179"/>
      <c r="G30" s="180"/>
      <c r="H30" s="177"/>
      <c r="I30" s="178"/>
      <c r="J30" s="181"/>
      <c r="K30" s="182"/>
      <c r="L30" s="181"/>
    </row>
    <row r="31" spans="1:20" ht="39.75" customHeight="1" thickBot="1" x14ac:dyDescent="0.25">
      <c r="A31" s="168"/>
      <c r="B31" s="332" t="s">
        <v>178</v>
      </c>
      <c r="C31" s="60"/>
      <c r="D31" s="60"/>
      <c r="E31" s="60"/>
      <c r="F31" s="183">
        <v>3</v>
      </c>
      <c r="G31" s="61"/>
      <c r="H31" s="60"/>
      <c r="I31" s="63"/>
      <c r="J31" s="173"/>
      <c r="K31" s="184"/>
      <c r="L31" s="173">
        <v>6898</v>
      </c>
      <c r="T31" s="324"/>
    </row>
    <row r="32" spans="1:20" ht="14.25" thickTop="1" thickBot="1" x14ac:dyDescent="0.25">
      <c r="A32" s="155"/>
      <c r="B32" s="155" t="s">
        <v>126</v>
      </c>
      <c r="C32" s="265">
        <f>SUM(C10:C31)</f>
        <v>3</v>
      </c>
      <c r="D32" s="265">
        <f t="shared" ref="D32:F32" si="2">SUM(D10:D31)</f>
        <v>3</v>
      </c>
      <c r="E32" s="265">
        <f t="shared" si="2"/>
        <v>57</v>
      </c>
      <c r="F32" s="265">
        <f t="shared" si="2"/>
        <v>60</v>
      </c>
      <c r="G32" s="266">
        <f>SUM(G10:G28)</f>
        <v>27108</v>
      </c>
      <c r="H32" s="266">
        <f>SUM(H10:H31)</f>
        <v>128877</v>
      </c>
      <c r="I32" s="266">
        <f>SUM(I10:I31)</f>
        <v>2652</v>
      </c>
      <c r="J32" s="266">
        <f>SUM(J10:J28)</f>
        <v>158637</v>
      </c>
      <c r="K32" s="266">
        <f t="shared" ref="K32" si="3">SUM(K10:K28)</f>
        <v>0</v>
      </c>
      <c r="L32" s="266">
        <f>SUM(L10:L31)</f>
        <v>165535</v>
      </c>
    </row>
    <row r="33" spans="2:7" x14ac:dyDescent="0.2">
      <c r="B33" s="156"/>
      <c r="C33" s="156" t="s">
        <v>24</v>
      </c>
      <c r="D33" s="156"/>
      <c r="E33" s="156"/>
      <c r="F33" s="157"/>
    </row>
    <row r="34" spans="2:7" x14ac:dyDescent="0.2">
      <c r="B34" s="156"/>
      <c r="C34" s="156"/>
      <c r="D34" s="156"/>
      <c r="E34" s="156"/>
      <c r="F34" s="157"/>
    </row>
    <row r="35" spans="2:7" ht="35.25" customHeight="1" x14ac:dyDescent="0.2">
      <c r="B35" s="388" t="s">
        <v>179</v>
      </c>
      <c r="C35" s="389"/>
      <c r="D35" s="389"/>
      <c r="E35" s="390"/>
      <c r="F35" s="75">
        <f>E32</f>
        <v>57</v>
      </c>
      <c r="G35" s="58">
        <f>J32</f>
        <v>158637</v>
      </c>
    </row>
    <row r="36" spans="2:7" ht="41.25" customHeight="1" x14ac:dyDescent="0.2">
      <c r="B36" s="391" t="s">
        <v>180</v>
      </c>
      <c r="C36" s="392"/>
      <c r="D36" s="393"/>
      <c r="E36" s="394"/>
      <c r="F36" s="186">
        <v>0</v>
      </c>
      <c r="G36" s="58">
        <v>0</v>
      </c>
    </row>
    <row r="37" spans="2:7" x14ac:dyDescent="0.2">
      <c r="B37" s="395" t="s">
        <v>181</v>
      </c>
      <c r="C37" s="396"/>
      <c r="D37" s="396"/>
      <c r="E37" s="397"/>
      <c r="F37" s="75">
        <f>F32</f>
        <v>60</v>
      </c>
      <c r="G37" s="58">
        <f>L32</f>
        <v>165535</v>
      </c>
    </row>
  </sheetData>
  <sheetProtection algorithmName="SHA-512" hashValue="bWHGVYJ5dv+83MqqIA621Z2KhfIFBheGw2vNCZ75nmuSWF+zrGmxxQgDolkXNMvD0ySUwHwo0cU0O9m/Hcb3+w==" saltValue="oruMhlMT0FbtEvsdMD2YOA==" spinCount="100000" sheet="1" objects="1" scenarios="1"/>
  <mergeCells count="13">
    <mergeCell ref="B35:E35"/>
    <mergeCell ref="B36:E36"/>
    <mergeCell ref="B37:E37"/>
    <mergeCell ref="A3:L4"/>
    <mergeCell ref="A6:A8"/>
    <mergeCell ref="B6:B8"/>
    <mergeCell ref="C6:D7"/>
    <mergeCell ref="E6:F7"/>
    <mergeCell ref="G6:I6"/>
    <mergeCell ref="J6:J8"/>
    <mergeCell ref="K6:K8"/>
    <mergeCell ref="L6:L8"/>
    <mergeCell ref="A9:B9"/>
  </mergeCells>
  <pageMargins left="0.7" right="0.7" top="0.75" bottom="0.75" header="0.3" footer="0.3"/>
  <pageSetup paperSize="9" scale="74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K49"/>
  <sheetViews>
    <sheetView topLeftCell="A7" workbookViewId="0">
      <selection activeCell="G41" sqref="G41"/>
    </sheetView>
  </sheetViews>
  <sheetFormatPr defaultColWidth="9.140625" defaultRowHeight="12.75" x14ac:dyDescent="0.2"/>
  <cols>
    <col min="1" max="1" width="3.85546875" style="41" customWidth="1"/>
    <col min="2" max="2" width="32.5703125" style="41" customWidth="1"/>
    <col min="3" max="4" width="9.140625" style="41"/>
    <col min="5" max="5" width="10.28515625" style="41" customWidth="1"/>
    <col min="6" max="6" width="14.42578125" style="41" customWidth="1"/>
    <col min="7" max="7" width="11.28515625" style="69" customWidth="1"/>
    <col min="8" max="8" width="9.140625" style="41"/>
    <col min="9" max="12" width="0" style="41" hidden="1" customWidth="1"/>
    <col min="13" max="16384" width="9.140625" style="41"/>
  </cols>
  <sheetData>
    <row r="1" spans="1:11" x14ac:dyDescent="0.2">
      <c r="E1" s="41" t="s">
        <v>130</v>
      </c>
    </row>
    <row r="2" spans="1:11" ht="15" x14ac:dyDescent="0.25">
      <c r="E2" s="2" t="str">
        <f>'5.1'!K2</f>
        <v>от Заповед № 224/22.02.2024 г.</v>
      </c>
    </row>
    <row r="3" spans="1:11" ht="56.25" customHeight="1" x14ac:dyDescent="0.2">
      <c r="A3" s="424" t="s">
        <v>128</v>
      </c>
      <c r="B3" s="424"/>
      <c r="C3" s="424"/>
      <c r="D3" s="424"/>
      <c r="E3" s="424"/>
      <c r="F3" s="424"/>
      <c r="G3" s="424"/>
    </row>
    <row r="4" spans="1:11" ht="78" customHeight="1" x14ac:dyDescent="0.2">
      <c r="A4" s="399" t="s">
        <v>1</v>
      </c>
      <c r="B4" s="425" t="s">
        <v>60</v>
      </c>
      <c r="C4" s="427" t="s">
        <v>182</v>
      </c>
      <c r="D4" s="428"/>
      <c r="E4" s="80" t="s">
        <v>69</v>
      </c>
      <c r="F4" s="429" t="s">
        <v>177</v>
      </c>
      <c r="G4" s="80" t="s">
        <v>71</v>
      </c>
    </row>
    <row r="5" spans="1:11" ht="54.75" customHeight="1" x14ac:dyDescent="0.2">
      <c r="A5" s="401"/>
      <c r="B5" s="426"/>
      <c r="C5" s="104" t="s">
        <v>27</v>
      </c>
      <c r="D5" s="104" t="s">
        <v>28</v>
      </c>
      <c r="E5" s="260">
        <f>'[1]311_338'!$AJ$10</f>
        <v>1125</v>
      </c>
      <c r="F5" s="430"/>
      <c r="G5" s="187">
        <f>'[1]311_338'!$BR$10</f>
        <v>1125</v>
      </c>
    </row>
    <row r="6" spans="1:11" s="68" customFormat="1" ht="18.75" customHeight="1" x14ac:dyDescent="0.2">
      <c r="A6" s="420" t="s">
        <v>207</v>
      </c>
      <c r="B6" s="421"/>
      <c r="C6" s="188">
        <f>SUM(C7:C26)</f>
        <v>1556</v>
      </c>
      <c r="D6" s="188">
        <f>SUM(D7:D26)</f>
        <v>1556</v>
      </c>
      <c r="E6" s="188">
        <f>SUM(E7:E26)</f>
        <v>1750500</v>
      </c>
      <c r="F6" s="188">
        <v>0</v>
      </c>
      <c r="G6" s="188">
        <f>SUM(G7:G27)</f>
        <v>1766250</v>
      </c>
    </row>
    <row r="7" spans="1:11" ht="17.25" customHeight="1" x14ac:dyDescent="0.2">
      <c r="A7" s="12">
        <v>1</v>
      </c>
      <c r="B7" s="83" t="s">
        <v>31</v>
      </c>
      <c r="C7" s="189">
        <f>'[1]311_338'!I12+'[1]311_338'!$E12</f>
        <v>126</v>
      </c>
      <c r="D7" s="189">
        <f>'[1]311_338'!J12+'[1]311_338'!$F12</f>
        <v>126</v>
      </c>
      <c r="E7" s="189">
        <f>'[1]311_338'!AJ12</f>
        <v>141750</v>
      </c>
      <c r="F7" s="189">
        <v>0</v>
      </c>
      <c r="G7" s="97">
        <f>'[1]311_338'!BR12</f>
        <v>141750</v>
      </c>
      <c r="J7" s="41">
        <v>125</v>
      </c>
      <c r="K7" s="41">
        <v>125</v>
      </c>
    </row>
    <row r="8" spans="1:11" ht="16.5" customHeight="1" x14ac:dyDescent="0.2">
      <c r="A8" s="12">
        <v>2</v>
      </c>
      <c r="B8" s="83" t="s">
        <v>32</v>
      </c>
      <c r="C8" s="189">
        <f>'[1]311_338'!I13+'[1]311_338'!$E13</f>
        <v>122</v>
      </c>
      <c r="D8" s="189">
        <f>'[1]311_338'!J13+'[1]311_338'!$F13</f>
        <v>122</v>
      </c>
      <c r="E8" s="189">
        <f>'[1]311_338'!AJ13</f>
        <v>137250</v>
      </c>
      <c r="F8" s="189">
        <v>0</v>
      </c>
      <c r="G8" s="97">
        <f>'[1]311_338'!BR13</f>
        <v>137250</v>
      </c>
      <c r="J8" s="41">
        <v>122</v>
      </c>
      <c r="K8" s="41">
        <v>122</v>
      </c>
    </row>
    <row r="9" spans="1:11" ht="16.5" customHeight="1" x14ac:dyDescent="0.2">
      <c r="A9" s="12">
        <v>3</v>
      </c>
      <c r="B9" s="83" t="s">
        <v>33</v>
      </c>
      <c r="C9" s="189">
        <f>'[1]311_338'!I14+'[1]311_338'!$E14</f>
        <v>150</v>
      </c>
      <c r="D9" s="189">
        <f>'[1]311_338'!J14+'[1]311_338'!$F14</f>
        <v>150</v>
      </c>
      <c r="E9" s="189">
        <f>'[1]311_338'!AJ14</f>
        <v>168750</v>
      </c>
      <c r="F9" s="189">
        <v>0</v>
      </c>
      <c r="G9" s="97">
        <f>'[1]311_338'!BR14</f>
        <v>168750</v>
      </c>
      <c r="J9" s="41">
        <v>150</v>
      </c>
      <c r="K9" s="41">
        <v>150</v>
      </c>
    </row>
    <row r="10" spans="1:11" ht="16.5" customHeight="1" x14ac:dyDescent="0.2">
      <c r="A10" s="12">
        <v>4</v>
      </c>
      <c r="B10" s="83" t="s">
        <v>34</v>
      </c>
      <c r="C10" s="189">
        <f>'[1]311_338'!I15+'[1]311_338'!$E15</f>
        <v>110</v>
      </c>
      <c r="D10" s="189">
        <f>'[1]311_338'!J15+'[1]311_338'!$F15</f>
        <v>110</v>
      </c>
      <c r="E10" s="189">
        <f>'[1]311_338'!AJ15</f>
        <v>123750</v>
      </c>
      <c r="F10" s="189">
        <v>0</v>
      </c>
      <c r="G10" s="97">
        <f>'[1]311_338'!BR15</f>
        <v>123750</v>
      </c>
      <c r="J10" s="41">
        <v>92</v>
      </c>
      <c r="K10" s="41">
        <v>107</v>
      </c>
    </row>
    <row r="11" spans="1:11" ht="16.5" customHeight="1" x14ac:dyDescent="0.2">
      <c r="A11" s="12">
        <v>5</v>
      </c>
      <c r="B11" s="83" t="s">
        <v>35</v>
      </c>
      <c r="C11" s="189">
        <f>'[1]311_338'!I16+'[1]311_338'!$E16</f>
        <v>133</v>
      </c>
      <c r="D11" s="189">
        <f>'[1]311_338'!J16+'[1]311_338'!$F16</f>
        <v>133</v>
      </c>
      <c r="E11" s="189">
        <f>'[1]311_338'!AJ16</f>
        <v>149625</v>
      </c>
      <c r="F11" s="189">
        <v>0</v>
      </c>
      <c r="G11" s="97">
        <f>'[1]311_338'!BR16</f>
        <v>149625</v>
      </c>
      <c r="J11" s="41">
        <v>140</v>
      </c>
      <c r="K11" s="41">
        <v>113</v>
      </c>
    </row>
    <row r="12" spans="1:11" ht="16.5" customHeight="1" x14ac:dyDescent="0.2">
      <c r="A12" s="12">
        <v>6</v>
      </c>
      <c r="B12" s="83" t="s">
        <v>36</v>
      </c>
      <c r="C12" s="189">
        <f>'[1]311_338'!I17+'[1]311_338'!$E17</f>
        <v>102</v>
      </c>
      <c r="D12" s="189">
        <f>'[1]311_338'!J17+'[1]311_338'!$F17</f>
        <v>102</v>
      </c>
      <c r="E12" s="189">
        <f>'[1]311_338'!AJ17</f>
        <v>114750</v>
      </c>
      <c r="F12" s="189">
        <v>0</v>
      </c>
      <c r="G12" s="97">
        <f>'[1]311_338'!BR17</f>
        <v>114750</v>
      </c>
      <c r="J12" s="41">
        <v>98</v>
      </c>
      <c r="K12" s="41">
        <v>98</v>
      </c>
    </row>
    <row r="13" spans="1:11" ht="16.5" customHeight="1" x14ac:dyDescent="0.2">
      <c r="A13" s="12">
        <v>7</v>
      </c>
      <c r="B13" s="83" t="s">
        <v>37</v>
      </c>
      <c r="C13" s="189">
        <f>'[1]311_338'!I18+'[1]311_338'!$E18</f>
        <v>65</v>
      </c>
      <c r="D13" s="189">
        <f>'[1]311_338'!J18+'[1]311_338'!$F18</f>
        <v>65</v>
      </c>
      <c r="E13" s="189">
        <f>'[1]311_338'!AJ18</f>
        <v>73125</v>
      </c>
      <c r="F13" s="189">
        <v>0</v>
      </c>
      <c r="G13" s="97">
        <f>'[1]311_338'!BR18</f>
        <v>73125</v>
      </c>
      <c r="J13" s="41">
        <v>63</v>
      </c>
      <c r="K13" s="41">
        <v>66</v>
      </c>
    </row>
    <row r="14" spans="1:11" ht="16.5" customHeight="1" x14ac:dyDescent="0.2">
      <c r="A14" s="12">
        <v>8</v>
      </c>
      <c r="B14" s="83" t="s">
        <v>38</v>
      </c>
      <c r="C14" s="189">
        <f>'[1]311_338'!I19+'[1]311_338'!$E19</f>
        <v>131</v>
      </c>
      <c r="D14" s="189">
        <f>'[1]311_338'!J19+'[1]311_338'!$F19</f>
        <v>131</v>
      </c>
      <c r="E14" s="189">
        <f>'[1]311_338'!AJ19</f>
        <v>147375</v>
      </c>
      <c r="F14" s="189">
        <v>0</v>
      </c>
      <c r="G14" s="97">
        <f>'[1]311_338'!BR19</f>
        <v>147375</v>
      </c>
      <c r="J14" s="41">
        <v>120</v>
      </c>
      <c r="K14" s="41">
        <v>96</v>
      </c>
    </row>
    <row r="15" spans="1:11" ht="16.5" customHeight="1" x14ac:dyDescent="0.2">
      <c r="A15" s="12">
        <v>9</v>
      </c>
      <c r="B15" s="83" t="s">
        <v>39</v>
      </c>
      <c r="C15" s="189">
        <f>'[1]311_338'!I20+'[1]311_338'!$E20</f>
        <v>174</v>
      </c>
      <c r="D15" s="189">
        <f>'[1]311_338'!J20+'[1]311_338'!$F20</f>
        <v>174</v>
      </c>
      <c r="E15" s="189">
        <f>'[1]311_338'!AJ20</f>
        <v>195750</v>
      </c>
      <c r="F15" s="189">
        <v>0</v>
      </c>
      <c r="G15" s="97">
        <f>'[1]311_338'!BR20</f>
        <v>195750</v>
      </c>
      <c r="J15" s="41">
        <v>177</v>
      </c>
      <c r="K15" s="41">
        <v>178</v>
      </c>
    </row>
    <row r="16" spans="1:11" ht="16.5" customHeight="1" x14ac:dyDescent="0.2">
      <c r="A16" s="12">
        <v>10</v>
      </c>
      <c r="B16" s="83" t="s">
        <v>40</v>
      </c>
      <c r="C16" s="189">
        <f>'[1]311_338'!I21+'[1]311_338'!$E21</f>
        <v>127</v>
      </c>
      <c r="D16" s="189">
        <f>'[1]311_338'!J21+'[1]311_338'!$F21</f>
        <v>127</v>
      </c>
      <c r="E16" s="189">
        <f>'[1]311_338'!AJ21</f>
        <v>142875</v>
      </c>
      <c r="F16" s="189">
        <v>0</v>
      </c>
      <c r="G16" s="97">
        <f>'[1]311_338'!BR21</f>
        <v>142875</v>
      </c>
      <c r="J16" s="41">
        <v>126</v>
      </c>
      <c r="K16" s="41">
        <v>126</v>
      </c>
    </row>
    <row r="17" spans="1:11" ht="16.5" customHeight="1" x14ac:dyDescent="0.2">
      <c r="A17" s="12">
        <v>11</v>
      </c>
      <c r="B17" s="83" t="s">
        <v>41</v>
      </c>
      <c r="C17" s="189">
        <f>'[1]311_338'!I22+'[1]311_338'!$E22</f>
        <v>74</v>
      </c>
      <c r="D17" s="189">
        <f>'[1]311_338'!J22+'[1]311_338'!$F22</f>
        <v>74</v>
      </c>
      <c r="E17" s="189">
        <f>'[1]311_338'!AJ22</f>
        <v>83250</v>
      </c>
      <c r="F17" s="189">
        <v>0</v>
      </c>
      <c r="G17" s="97">
        <f>'[1]311_338'!BR22</f>
        <v>83250</v>
      </c>
      <c r="J17" s="41">
        <v>68</v>
      </c>
      <c r="K17" s="41">
        <v>59</v>
      </c>
    </row>
    <row r="18" spans="1:11" ht="16.5" customHeight="1" x14ac:dyDescent="0.2">
      <c r="A18" s="12">
        <v>12</v>
      </c>
      <c r="B18" s="83" t="s">
        <v>42</v>
      </c>
      <c r="C18" s="189">
        <f>'[1]311_338'!I23+'[1]311_338'!$E23</f>
        <v>81</v>
      </c>
      <c r="D18" s="189">
        <f>'[1]311_338'!J23+'[1]311_338'!$F23</f>
        <v>81</v>
      </c>
      <c r="E18" s="189">
        <f>'[1]311_338'!AJ23</f>
        <v>91125</v>
      </c>
      <c r="F18" s="189">
        <v>0</v>
      </c>
      <c r="G18" s="97">
        <f>'[1]311_338'!BR23</f>
        <v>91125</v>
      </c>
      <c r="J18" s="41">
        <v>65</v>
      </c>
      <c r="K18" s="41">
        <v>64</v>
      </c>
    </row>
    <row r="19" spans="1:11" ht="16.5" customHeight="1" x14ac:dyDescent="0.2">
      <c r="A19" s="12">
        <v>13</v>
      </c>
      <c r="B19" s="83" t="s">
        <v>43</v>
      </c>
      <c r="C19" s="189">
        <f>'[1]311_338'!I24+'[1]311_338'!$E24</f>
        <v>9</v>
      </c>
      <c r="D19" s="189">
        <f>'[1]311_338'!J24+'[1]311_338'!$F24</f>
        <v>9</v>
      </c>
      <c r="E19" s="189">
        <f>'[1]311_338'!AJ24</f>
        <v>10125</v>
      </c>
      <c r="F19" s="189">
        <v>0</v>
      </c>
      <c r="G19" s="97">
        <f>'[1]311_338'!BR24</f>
        <v>10125</v>
      </c>
      <c r="J19" s="41">
        <v>6</v>
      </c>
      <c r="K19" s="41">
        <v>9</v>
      </c>
    </row>
    <row r="20" spans="1:11" ht="16.5" customHeight="1" x14ac:dyDescent="0.2">
      <c r="A20" s="12">
        <v>14</v>
      </c>
      <c r="B20" s="83" t="s">
        <v>44</v>
      </c>
      <c r="C20" s="189">
        <f>'[1]311_338'!I25+'[1]311_338'!$E25</f>
        <v>35</v>
      </c>
      <c r="D20" s="189">
        <f>'[1]311_338'!J25+'[1]311_338'!$F25</f>
        <v>35</v>
      </c>
      <c r="E20" s="189">
        <f>'[1]311_338'!AJ25</f>
        <v>39375</v>
      </c>
      <c r="F20" s="189">
        <v>0</v>
      </c>
      <c r="G20" s="97">
        <f>'[1]311_338'!BR25</f>
        <v>39375</v>
      </c>
      <c r="J20" s="41">
        <v>40</v>
      </c>
      <c r="K20" s="41">
        <v>40</v>
      </c>
    </row>
    <row r="21" spans="1:11" ht="16.5" customHeight="1" x14ac:dyDescent="0.2">
      <c r="A21" s="12">
        <v>15</v>
      </c>
      <c r="B21" s="83" t="s">
        <v>45</v>
      </c>
      <c r="C21" s="189">
        <f>'[1]311_338'!I26+'[1]311_338'!$E26</f>
        <v>14</v>
      </c>
      <c r="D21" s="189">
        <f>'[1]311_338'!J26+'[1]311_338'!$F26</f>
        <v>14</v>
      </c>
      <c r="E21" s="189">
        <f>'[1]311_338'!AJ26</f>
        <v>15750</v>
      </c>
      <c r="F21" s="189">
        <v>0</v>
      </c>
      <c r="G21" s="97">
        <f>'[1]311_338'!BR26</f>
        <v>15750</v>
      </c>
      <c r="J21" s="41">
        <v>12</v>
      </c>
      <c r="K21" s="41">
        <v>12</v>
      </c>
    </row>
    <row r="22" spans="1:11" ht="16.5" customHeight="1" x14ac:dyDescent="0.2">
      <c r="A22" s="12">
        <v>16</v>
      </c>
      <c r="B22" s="83" t="s">
        <v>46</v>
      </c>
      <c r="C22" s="189">
        <f>'[1]311_338'!I27+'[1]311_338'!$E27</f>
        <v>19</v>
      </c>
      <c r="D22" s="189">
        <f>'[1]311_338'!J27+'[1]311_338'!$F27</f>
        <v>19</v>
      </c>
      <c r="E22" s="189">
        <f>'[1]311_338'!AJ27</f>
        <v>21375</v>
      </c>
      <c r="F22" s="189">
        <v>0</v>
      </c>
      <c r="G22" s="97">
        <f>'[1]311_338'!BR27</f>
        <v>21375</v>
      </c>
      <c r="J22" s="41">
        <v>17</v>
      </c>
      <c r="K22" s="41">
        <v>19</v>
      </c>
    </row>
    <row r="23" spans="1:11" ht="16.5" customHeight="1" x14ac:dyDescent="0.2">
      <c r="A23" s="12">
        <v>17</v>
      </c>
      <c r="B23" s="83" t="s">
        <v>47</v>
      </c>
      <c r="C23" s="189">
        <f>'[1]311_338'!I28+'[1]311_338'!$E28</f>
        <v>17</v>
      </c>
      <c r="D23" s="189">
        <f>'[1]311_338'!J28+'[1]311_338'!$F28</f>
        <v>17</v>
      </c>
      <c r="E23" s="189">
        <f>'[1]311_338'!AJ28</f>
        <v>19125</v>
      </c>
      <c r="F23" s="189">
        <v>0</v>
      </c>
      <c r="G23" s="97">
        <f>'[1]311_338'!BR28</f>
        <v>19125</v>
      </c>
      <c r="J23" s="41">
        <v>16</v>
      </c>
      <c r="K23" s="41">
        <v>16</v>
      </c>
    </row>
    <row r="24" spans="1:11" ht="16.5" customHeight="1" x14ac:dyDescent="0.2">
      <c r="A24" s="12">
        <v>18</v>
      </c>
      <c r="B24" s="83" t="s">
        <v>48</v>
      </c>
      <c r="C24" s="189">
        <f>'[1]311_338'!I29+'[1]311_338'!$E29</f>
        <v>17</v>
      </c>
      <c r="D24" s="189">
        <f>'[1]311_338'!J29+'[1]311_338'!$F29</f>
        <v>17</v>
      </c>
      <c r="E24" s="189">
        <f>'[1]311_338'!AJ29</f>
        <v>19125</v>
      </c>
      <c r="F24" s="189">
        <v>0</v>
      </c>
      <c r="G24" s="97">
        <f>'[1]311_338'!BR29</f>
        <v>19125</v>
      </c>
      <c r="J24" s="41">
        <v>16</v>
      </c>
      <c r="K24" s="41">
        <v>19</v>
      </c>
    </row>
    <row r="25" spans="1:11" ht="16.5" customHeight="1" x14ac:dyDescent="0.2">
      <c r="A25" s="12">
        <v>19</v>
      </c>
      <c r="B25" s="83" t="s">
        <v>49</v>
      </c>
      <c r="C25" s="189">
        <f>'[1]311_338'!I30+'[1]311_338'!$E30</f>
        <v>25</v>
      </c>
      <c r="D25" s="189">
        <f>'[1]311_338'!J30+'[1]311_338'!$F30</f>
        <v>25</v>
      </c>
      <c r="E25" s="189">
        <f>'[1]311_338'!AJ30</f>
        <v>28125</v>
      </c>
      <c r="F25" s="189">
        <v>0</v>
      </c>
      <c r="G25" s="97">
        <f>'[1]311_338'!BR30</f>
        <v>28125</v>
      </c>
      <c r="J25" s="41">
        <v>26</v>
      </c>
      <c r="K25" s="41">
        <v>26</v>
      </c>
    </row>
    <row r="26" spans="1:11" s="68" customFormat="1" ht="16.5" customHeight="1" x14ac:dyDescent="0.2">
      <c r="A26" s="12">
        <v>20</v>
      </c>
      <c r="B26" s="83" t="s">
        <v>50</v>
      </c>
      <c r="C26" s="189">
        <f>'[1]311_338'!I31+'[1]311_338'!$E31</f>
        <v>25</v>
      </c>
      <c r="D26" s="189">
        <f>'[1]311_338'!J31+'[1]311_338'!$F31</f>
        <v>25</v>
      </c>
      <c r="E26" s="189">
        <f>'[1]311_338'!AJ31</f>
        <v>28125</v>
      </c>
      <c r="F26" s="189">
        <v>0</v>
      </c>
      <c r="G26" s="97">
        <f>'[1]311_338'!BR31</f>
        <v>28125</v>
      </c>
      <c r="J26" s="68">
        <v>20</v>
      </c>
      <c r="K26" s="68">
        <v>20</v>
      </c>
    </row>
    <row r="27" spans="1:11" s="68" customFormat="1" ht="33.75" customHeight="1" x14ac:dyDescent="0.2">
      <c r="A27" s="12"/>
      <c r="B27" s="86" t="s">
        <v>183</v>
      </c>
      <c r="C27" s="189"/>
      <c r="D27" s="190">
        <v>11</v>
      </c>
      <c r="E27" s="189"/>
      <c r="F27" s="189">
        <v>0</v>
      </c>
      <c r="G27" s="97">
        <v>15750</v>
      </c>
    </row>
    <row r="28" spans="1:11" ht="15" customHeight="1" x14ac:dyDescent="0.2">
      <c r="A28" s="422" t="s">
        <v>73</v>
      </c>
      <c r="B28" s="423"/>
      <c r="C28" s="101">
        <f>SUM(C33:C42)</f>
        <v>24</v>
      </c>
      <c r="D28" s="101">
        <f t="shared" ref="D28:E28" si="0">SUM(D33:D42)</f>
        <v>24</v>
      </c>
      <c r="E28" s="101">
        <f t="shared" si="0"/>
        <v>27000</v>
      </c>
      <c r="F28" s="101">
        <v>0</v>
      </c>
      <c r="G28" s="101">
        <f>SUM(G33:G42)</f>
        <v>27000</v>
      </c>
    </row>
    <row r="29" spans="1:11" hidden="1" x14ac:dyDescent="0.2">
      <c r="A29" s="12">
        <v>1</v>
      </c>
      <c r="B29" s="83" t="s">
        <v>8</v>
      </c>
      <c r="C29" s="50">
        <v>0</v>
      </c>
      <c r="D29" s="50">
        <v>0</v>
      </c>
      <c r="E29" s="189">
        <v>0</v>
      </c>
      <c r="F29" s="189">
        <v>0</v>
      </c>
      <c r="G29" s="97">
        <v>0</v>
      </c>
    </row>
    <row r="30" spans="1:11" hidden="1" x14ac:dyDescent="0.2">
      <c r="A30" s="12">
        <v>2</v>
      </c>
      <c r="B30" s="83" t="s">
        <v>9</v>
      </c>
      <c r="C30" s="50">
        <v>0</v>
      </c>
      <c r="D30" s="50">
        <v>0</v>
      </c>
      <c r="E30" s="189">
        <v>0</v>
      </c>
      <c r="F30" s="189">
        <v>0</v>
      </c>
      <c r="G30" s="97">
        <v>0</v>
      </c>
    </row>
    <row r="31" spans="1:11" hidden="1" x14ac:dyDescent="0.2">
      <c r="A31" s="12">
        <v>3</v>
      </c>
      <c r="B31" s="83" t="s">
        <v>10</v>
      </c>
      <c r="C31" s="50">
        <v>0</v>
      </c>
      <c r="D31" s="50">
        <v>0</v>
      </c>
      <c r="E31" s="189">
        <v>0</v>
      </c>
      <c r="F31" s="189">
        <v>0</v>
      </c>
      <c r="G31" s="97">
        <v>0</v>
      </c>
    </row>
    <row r="32" spans="1:11" x14ac:dyDescent="0.2">
      <c r="A32" s="434" t="s">
        <v>132</v>
      </c>
      <c r="B32" s="435"/>
      <c r="C32" s="50"/>
      <c r="D32" s="50"/>
      <c r="E32" s="189"/>
      <c r="F32" s="189"/>
      <c r="G32" s="97"/>
    </row>
    <row r="33" spans="1:7" x14ac:dyDescent="0.2">
      <c r="A33" s="12">
        <v>21</v>
      </c>
      <c r="B33" s="83" t="s">
        <v>11</v>
      </c>
      <c r="C33" s="50">
        <f>'[1]311_338'!I32</f>
        <v>10</v>
      </c>
      <c r="D33" s="50">
        <f>'[1]311_338'!J32</f>
        <v>10</v>
      </c>
      <c r="E33" s="189">
        <f>'[1]311_338'!$AJ$32</f>
        <v>11250</v>
      </c>
      <c r="F33" s="189">
        <v>0</v>
      </c>
      <c r="G33" s="97">
        <f>'[1]311_338'!$BR$32</f>
        <v>11250</v>
      </c>
    </row>
    <row r="34" spans="1:7" hidden="1" x14ac:dyDescent="0.2">
      <c r="A34" s="12">
        <v>5</v>
      </c>
      <c r="B34" s="83" t="s">
        <v>12</v>
      </c>
      <c r="C34" s="50">
        <v>0</v>
      </c>
      <c r="D34" s="50">
        <v>0</v>
      </c>
      <c r="E34" s="189">
        <v>0</v>
      </c>
      <c r="F34" s="189">
        <v>0</v>
      </c>
      <c r="G34" s="97">
        <v>0</v>
      </c>
    </row>
    <row r="35" spans="1:7" hidden="1" x14ac:dyDescent="0.2">
      <c r="A35" s="12">
        <v>6</v>
      </c>
      <c r="B35" s="83" t="s">
        <v>13</v>
      </c>
      <c r="C35" s="50">
        <v>0</v>
      </c>
      <c r="D35" s="50">
        <v>0</v>
      </c>
      <c r="E35" s="189">
        <v>0</v>
      </c>
      <c r="F35" s="189">
        <v>0</v>
      </c>
      <c r="G35" s="97">
        <v>0</v>
      </c>
    </row>
    <row r="36" spans="1:7" hidden="1" x14ac:dyDescent="0.2">
      <c r="A36" s="12">
        <v>7</v>
      </c>
      <c r="B36" s="83" t="s">
        <v>14</v>
      </c>
      <c r="C36" s="50">
        <v>0</v>
      </c>
      <c r="D36" s="50">
        <v>0</v>
      </c>
      <c r="E36" s="189">
        <v>0</v>
      </c>
      <c r="F36" s="189">
        <v>0</v>
      </c>
      <c r="G36" s="97">
        <v>0</v>
      </c>
    </row>
    <row r="37" spans="1:7" hidden="1" x14ac:dyDescent="0.2">
      <c r="A37" s="12">
        <v>8</v>
      </c>
      <c r="B37" s="83" t="s">
        <v>15</v>
      </c>
      <c r="C37" s="50">
        <v>0</v>
      </c>
      <c r="D37" s="50">
        <v>0</v>
      </c>
      <c r="E37" s="189">
        <v>0</v>
      </c>
      <c r="F37" s="189">
        <v>0</v>
      </c>
      <c r="G37" s="97">
        <v>0</v>
      </c>
    </row>
    <row r="38" spans="1:7" hidden="1" x14ac:dyDescent="0.2">
      <c r="A38" s="12">
        <v>9</v>
      </c>
      <c r="B38" s="83" t="s">
        <v>16</v>
      </c>
      <c r="C38" s="50">
        <v>0</v>
      </c>
      <c r="D38" s="50">
        <v>0</v>
      </c>
      <c r="E38" s="189">
        <v>0</v>
      </c>
      <c r="F38" s="189">
        <v>0</v>
      </c>
      <c r="G38" s="97">
        <v>0</v>
      </c>
    </row>
    <row r="39" spans="1:7" hidden="1" x14ac:dyDescent="0.2">
      <c r="A39" s="12">
        <v>10</v>
      </c>
      <c r="B39" s="83" t="s">
        <v>17</v>
      </c>
      <c r="C39" s="50">
        <v>0</v>
      </c>
      <c r="D39" s="50">
        <v>0</v>
      </c>
      <c r="E39" s="189">
        <v>0</v>
      </c>
      <c r="F39" s="189">
        <v>0</v>
      </c>
      <c r="G39" s="97">
        <v>0</v>
      </c>
    </row>
    <row r="40" spans="1:7" hidden="1" x14ac:dyDescent="0.2">
      <c r="A40" s="12">
        <v>11</v>
      </c>
      <c r="B40" s="83" t="s">
        <v>18</v>
      </c>
      <c r="C40" s="50">
        <v>0</v>
      </c>
      <c r="D40" s="50">
        <v>0</v>
      </c>
      <c r="E40" s="189">
        <v>0</v>
      </c>
      <c r="F40" s="189">
        <v>0</v>
      </c>
      <c r="G40" s="97">
        <v>0</v>
      </c>
    </row>
    <row r="41" spans="1:7" x14ac:dyDescent="0.2">
      <c r="A41" s="434" t="s">
        <v>131</v>
      </c>
      <c r="B41" s="435"/>
      <c r="C41" s="50"/>
      <c r="D41" s="50"/>
      <c r="E41" s="189"/>
      <c r="F41" s="189"/>
      <c r="G41" s="97"/>
    </row>
    <row r="42" spans="1:7" s="68" customFormat="1" x14ac:dyDescent="0.2">
      <c r="A42" s="12">
        <v>22</v>
      </c>
      <c r="B42" s="83" t="s">
        <v>19</v>
      </c>
      <c r="C42" s="50">
        <f>'[1]318'!E9</f>
        <v>14</v>
      </c>
      <c r="D42" s="50">
        <f>'[1]318'!F9</f>
        <v>14</v>
      </c>
      <c r="E42" s="189">
        <f>'[1]318'!$N$9</f>
        <v>15750</v>
      </c>
      <c r="F42" s="189">
        <v>0</v>
      </c>
      <c r="G42" s="97">
        <f>'[1]318'!$AB$9</f>
        <v>15750</v>
      </c>
    </row>
    <row r="43" spans="1:7" x14ac:dyDescent="0.2">
      <c r="A43" s="12"/>
      <c r="B43" s="17" t="s">
        <v>22</v>
      </c>
      <c r="C43" s="50"/>
      <c r="D43" s="50"/>
      <c r="E43" s="50"/>
      <c r="F43" s="50"/>
      <c r="G43" s="50"/>
    </row>
    <row r="44" spans="1:7" ht="34.5" customHeight="1" x14ac:dyDescent="0.2">
      <c r="A44" s="12"/>
      <c r="B44" s="99" t="s">
        <v>183</v>
      </c>
      <c r="C44" s="101"/>
      <c r="D44" s="97">
        <v>6</v>
      </c>
      <c r="E44" s="50"/>
      <c r="F44" s="101">
        <v>0</v>
      </c>
      <c r="G44" s="50">
        <v>6750</v>
      </c>
    </row>
    <row r="45" spans="1:7" s="68" customFormat="1" ht="25.5" x14ac:dyDescent="0.2">
      <c r="A45" s="30"/>
      <c r="B45" s="151" t="s">
        <v>129</v>
      </c>
      <c r="C45" s="101">
        <f>C28+C6</f>
        <v>1580</v>
      </c>
      <c r="D45" s="101">
        <f>D28+D6+D44</f>
        <v>1586</v>
      </c>
      <c r="E45" s="101">
        <f t="shared" ref="E45" si="1">E28+E6</f>
        <v>1777500</v>
      </c>
      <c r="F45" s="101">
        <v>0</v>
      </c>
      <c r="G45" s="101">
        <f>G28+G6+G44</f>
        <v>1800000</v>
      </c>
    </row>
    <row r="46" spans="1:7" ht="18" customHeight="1" x14ac:dyDescent="0.2">
      <c r="B46" s="70" t="s">
        <v>24</v>
      </c>
    </row>
    <row r="47" spans="1:7" ht="25.5" customHeight="1" x14ac:dyDescent="0.2">
      <c r="B47" s="391" t="s">
        <v>184</v>
      </c>
      <c r="C47" s="431"/>
      <c r="D47" s="103">
        <f>C45</f>
        <v>1580</v>
      </c>
      <c r="E47" s="191">
        <f>E45</f>
        <v>1777500</v>
      </c>
    </row>
    <row r="48" spans="1:7" ht="36.75" customHeight="1" x14ac:dyDescent="0.2">
      <c r="B48" s="391" t="s">
        <v>185</v>
      </c>
      <c r="C48" s="431"/>
      <c r="D48" s="103">
        <f>D44+D27</f>
        <v>17</v>
      </c>
      <c r="E48" s="103">
        <f>G44+G27</f>
        <v>22500</v>
      </c>
    </row>
    <row r="49" spans="2:5" x14ac:dyDescent="0.2">
      <c r="B49" s="432" t="s">
        <v>58</v>
      </c>
      <c r="C49" s="433"/>
      <c r="D49" s="103">
        <f>D45</f>
        <v>1586</v>
      </c>
      <c r="E49" s="191">
        <f>G45</f>
        <v>1800000</v>
      </c>
    </row>
  </sheetData>
  <sheetProtection algorithmName="SHA-512" hashValue="WTAu7ioLSonlKMSA/5zCcE10AotKerxmJroHvnl+IJjmgSUwxho2Nh2BfCoONOEEG5IAMpTH/jI9O51rzAEYZA==" saltValue="VEH00AefVnvModQrXOfOfw==" spinCount="100000" sheet="1" objects="1" scenarios="1"/>
  <mergeCells count="12">
    <mergeCell ref="B47:C47"/>
    <mergeCell ref="B48:C48"/>
    <mergeCell ref="B49:C49"/>
    <mergeCell ref="A41:B41"/>
    <mergeCell ref="A32:B32"/>
    <mergeCell ref="A6:B6"/>
    <mergeCell ref="A28:B28"/>
    <mergeCell ref="A3:G3"/>
    <mergeCell ref="A4:A5"/>
    <mergeCell ref="B4:B5"/>
    <mergeCell ref="C4:D4"/>
    <mergeCell ref="F4:F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B2:H51"/>
  <sheetViews>
    <sheetView topLeftCell="A19" workbookViewId="0">
      <selection activeCell="M29" sqref="M29"/>
    </sheetView>
  </sheetViews>
  <sheetFormatPr defaultColWidth="9.140625" defaultRowHeight="12.75" x14ac:dyDescent="0.2"/>
  <cols>
    <col min="1" max="1" width="9.140625" style="142"/>
    <col min="2" max="2" width="4.140625" style="142" customWidth="1"/>
    <col min="3" max="3" width="34.7109375" style="142" customWidth="1"/>
    <col min="4" max="4" width="6.28515625" style="142" customWidth="1"/>
    <col min="5" max="5" width="7.140625" style="142" customWidth="1"/>
    <col min="6" max="6" width="11.5703125" style="142" customWidth="1"/>
    <col min="7" max="7" width="13.5703125" style="142" customWidth="1"/>
    <col min="8" max="8" width="11.5703125" style="142" customWidth="1"/>
    <col min="9" max="16384" width="9.140625" style="142"/>
  </cols>
  <sheetData>
    <row r="2" spans="2:8" x14ac:dyDescent="0.2">
      <c r="G2" s="142" t="s">
        <v>134</v>
      </c>
    </row>
    <row r="3" spans="2:8" ht="15" x14ac:dyDescent="0.25">
      <c r="G3" s="2" t="str">
        <f>'5.2'!E2</f>
        <v>от Заповед № 224/22.02.2024 г.</v>
      </c>
    </row>
    <row r="4" spans="2:8" ht="58.5" customHeight="1" x14ac:dyDescent="0.2">
      <c r="B4" s="438" t="s">
        <v>133</v>
      </c>
      <c r="C4" s="438"/>
      <c r="D4" s="438"/>
      <c r="E4" s="438"/>
      <c r="F4" s="438"/>
      <c r="G4" s="438"/>
      <c r="H4" s="438"/>
    </row>
    <row r="5" spans="2:8" ht="63.75" customHeight="1" x14ac:dyDescent="0.2">
      <c r="B5" s="439" t="s">
        <v>1</v>
      </c>
      <c r="C5" s="441" t="s">
        <v>60</v>
      </c>
      <c r="D5" s="443" t="s">
        <v>182</v>
      </c>
      <c r="E5" s="444"/>
      <c r="F5" s="80" t="s">
        <v>69</v>
      </c>
      <c r="G5" s="445" t="s">
        <v>186</v>
      </c>
      <c r="H5" s="80" t="s">
        <v>71</v>
      </c>
    </row>
    <row r="6" spans="2:8" ht="69.75" customHeight="1" x14ac:dyDescent="0.2">
      <c r="B6" s="440"/>
      <c r="C6" s="442"/>
      <c r="D6" s="48" t="s">
        <v>27</v>
      </c>
      <c r="E6" s="48" t="s">
        <v>28</v>
      </c>
      <c r="F6" s="192">
        <f>'[1]311_338'!$AI$10</f>
        <v>207</v>
      </c>
      <c r="G6" s="446"/>
      <c r="H6" s="192">
        <f>'[1]311_338'!$BQ$10</f>
        <v>207</v>
      </c>
    </row>
    <row r="7" spans="2:8" ht="18.75" customHeight="1" x14ac:dyDescent="0.2">
      <c r="B7" s="149"/>
      <c r="C7" s="193" t="s">
        <v>208</v>
      </c>
      <c r="D7" s="194">
        <f>SUM(D8:D28)</f>
        <v>1071</v>
      </c>
      <c r="E7" s="194">
        <f>SUM(E8:E28)</f>
        <v>1071</v>
      </c>
      <c r="F7" s="194">
        <f t="shared" ref="F7" si="0">SUM(F8:F28)</f>
        <v>221697</v>
      </c>
      <c r="G7" s="195">
        <v>0</v>
      </c>
      <c r="H7" s="195">
        <f>SUM(H8:H28)</f>
        <v>221697</v>
      </c>
    </row>
    <row r="8" spans="2:8" ht="17.25" customHeight="1" x14ac:dyDescent="0.2">
      <c r="B8" s="149">
        <v>1</v>
      </c>
      <c r="C8" s="196" t="s">
        <v>31</v>
      </c>
      <c r="D8" s="197">
        <f>'[1]311_338'!M12</f>
        <v>86</v>
      </c>
      <c r="E8" s="197">
        <f>'[1]311_338'!N12</f>
        <v>86</v>
      </c>
      <c r="F8" s="190">
        <f>'[1]311_338'!AI12</f>
        <v>17802</v>
      </c>
      <c r="G8" s="190">
        <v>0</v>
      </c>
      <c r="H8" s="190">
        <f>'[1]311_338'!BQ12</f>
        <v>17802</v>
      </c>
    </row>
    <row r="9" spans="2:8" ht="16.5" customHeight="1" x14ac:dyDescent="0.2">
      <c r="B9" s="149">
        <v>2</v>
      </c>
      <c r="C9" s="196" t="s">
        <v>32</v>
      </c>
      <c r="D9" s="197">
        <f>'[1]311_338'!M13</f>
        <v>88</v>
      </c>
      <c r="E9" s="197">
        <f>'[1]311_338'!N13</f>
        <v>88</v>
      </c>
      <c r="F9" s="190">
        <f>'[1]311_338'!AI13</f>
        <v>18216</v>
      </c>
      <c r="G9" s="190">
        <v>0</v>
      </c>
      <c r="H9" s="190">
        <f>'[1]311_338'!BQ13</f>
        <v>18216</v>
      </c>
    </row>
    <row r="10" spans="2:8" ht="16.5" customHeight="1" x14ac:dyDescent="0.2">
      <c r="B10" s="149">
        <v>3</v>
      </c>
      <c r="C10" s="196" t="s">
        <v>33</v>
      </c>
      <c r="D10" s="197">
        <f>'[1]311_338'!M14</f>
        <v>96</v>
      </c>
      <c r="E10" s="197">
        <f>'[1]311_338'!N14</f>
        <v>96</v>
      </c>
      <c r="F10" s="190">
        <f>'[1]311_338'!AI14</f>
        <v>19872</v>
      </c>
      <c r="G10" s="190">
        <v>0</v>
      </c>
      <c r="H10" s="190">
        <f>'[1]311_338'!BQ14</f>
        <v>19872</v>
      </c>
    </row>
    <row r="11" spans="2:8" ht="16.5" customHeight="1" x14ac:dyDescent="0.2">
      <c r="B11" s="149">
        <v>4</v>
      </c>
      <c r="C11" s="196" t="s">
        <v>34</v>
      </c>
      <c r="D11" s="197">
        <f>'[1]311_338'!M15</f>
        <v>75</v>
      </c>
      <c r="E11" s="197">
        <f>'[1]311_338'!N15</f>
        <v>75</v>
      </c>
      <c r="F11" s="190">
        <f>'[1]311_338'!AI15</f>
        <v>15525</v>
      </c>
      <c r="G11" s="190">
        <v>0</v>
      </c>
      <c r="H11" s="190">
        <f>'[1]311_338'!BQ15</f>
        <v>15525</v>
      </c>
    </row>
    <row r="12" spans="2:8" ht="16.5" customHeight="1" x14ac:dyDescent="0.2">
      <c r="B12" s="149">
        <v>5</v>
      </c>
      <c r="C12" s="196" t="s">
        <v>35</v>
      </c>
      <c r="D12" s="197">
        <f>'[1]311_338'!M16</f>
        <v>81</v>
      </c>
      <c r="E12" s="197">
        <f>'[1]311_338'!N16</f>
        <v>81</v>
      </c>
      <c r="F12" s="190">
        <f>'[1]311_338'!AI16</f>
        <v>16767</v>
      </c>
      <c r="G12" s="190">
        <v>0</v>
      </c>
      <c r="H12" s="190">
        <f>'[1]311_338'!BQ16</f>
        <v>16767</v>
      </c>
    </row>
    <row r="13" spans="2:8" ht="16.5" customHeight="1" x14ac:dyDescent="0.2">
      <c r="B13" s="149">
        <v>6</v>
      </c>
      <c r="C13" s="196" t="s">
        <v>36</v>
      </c>
      <c r="D13" s="197">
        <f>'[1]311_338'!M17</f>
        <v>71</v>
      </c>
      <c r="E13" s="197">
        <f>'[1]311_338'!N17</f>
        <v>71</v>
      </c>
      <c r="F13" s="190">
        <f>'[1]311_338'!AI17</f>
        <v>14697</v>
      </c>
      <c r="G13" s="190">
        <v>0</v>
      </c>
      <c r="H13" s="190">
        <f>'[1]311_338'!BQ17</f>
        <v>14697</v>
      </c>
    </row>
    <row r="14" spans="2:8" ht="16.5" customHeight="1" x14ac:dyDescent="0.2">
      <c r="B14" s="149">
        <v>7</v>
      </c>
      <c r="C14" s="196" t="s">
        <v>37</v>
      </c>
      <c r="D14" s="197">
        <f>'[1]311_338'!M18</f>
        <v>48</v>
      </c>
      <c r="E14" s="197">
        <f>'[1]311_338'!N18</f>
        <v>48</v>
      </c>
      <c r="F14" s="190">
        <f>'[1]311_338'!AI18</f>
        <v>9936</v>
      </c>
      <c r="G14" s="190">
        <v>0</v>
      </c>
      <c r="H14" s="190">
        <f>'[1]311_338'!BQ18</f>
        <v>9936</v>
      </c>
    </row>
    <row r="15" spans="2:8" ht="16.5" customHeight="1" x14ac:dyDescent="0.2">
      <c r="B15" s="149">
        <v>8</v>
      </c>
      <c r="C15" s="196" t="s">
        <v>38</v>
      </c>
      <c r="D15" s="197">
        <f>'[1]311_338'!M19</f>
        <v>79</v>
      </c>
      <c r="E15" s="197">
        <f>'[1]311_338'!N19</f>
        <v>79</v>
      </c>
      <c r="F15" s="190">
        <f>'[1]311_338'!AI19</f>
        <v>16353</v>
      </c>
      <c r="G15" s="190">
        <v>0</v>
      </c>
      <c r="H15" s="190">
        <f>'[1]311_338'!BQ19</f>
        <v>16353</v>
      </c>
    </row>
    <row r="16" spans="2:8" ht="16.5" customHeight="1" x14ac:dyDescent="0.2">
      <c r="B16" s="149">
        <v>9</v>
      </c>
      <c r="C16" s="196" t="s">
        <v>39</v>
      </c>
      <c r="D16" s="197">
        <f>'[1]311_338'!M20</f>
        <v>124</v>
      </c>
      <c r="E16" s="197">
        <f>'[1]311_338'!N20</f>
        <v>124</v>
      </c>
      <c r="F16" s="190">
        <f>'[1]311_338'!AI20</f>
        <v>25668</v>
      </c>
      <c r="G16" s="190">
        <v>0</v>
      </c>
      <c r="H16" s="190">
        <f>'[1]311_338'!BQ20</f>
        <v>25668</v>
      </c>
    </row>
    <row r="17" spans="2:8" ht="16.5" customHeight="1" x14ac:dyDescent="0.2">
      <c r="B17" s="149">
        <v>10</v>
      </c>
      <c r="C17" s="196" t="s">
        <v>40</v>
      </c>
      <c r="D17" s="197">
        <f>'[1]311_338'!M21</f>
        <v>85</v>
      </c>
      <c r="E17" s="197">
        <f>'[1]311_338'!N21</f>
        <v>85</v>
      </c>
      <c r="F17" s="190">
        <f>'[1]311_338'!AI21</f>
        <v>17595</v>
      </c>
      <c r="G17" s="190">
        <v>0</v>
      </c>
      <c r="H17" s="190">
        <f>'[1]311_338'!BQ21</f>
        <v>17595</v>
      </c>
    </row>
    <row r="18" spans="2:8" ht="16.5" customHeight="1" x14ac:dyDescent="0.2">
      <c r="B18" s="149">
        <v>11</v>
      </c>
      <c r="C18" s="196" t="s">
        <v>41</v>
      </c>
      <c r="D18" s="197">
        <f>'[1]311_338'!M22</f>
        <v>45</v>
      </c>
      <c r="E18" s="197">
        <f>'[1]311_338'!N22</f>
        <v>45</v>
      </c>
      <c r="F18" s="190">
        <f>'[1]311_338'!AI22</f>
        <v>9315</v>
      </c>
      <c r="G18" s="190">
        <v>0</v>
      </c>
      <c r="H18" s="190">
        <f>'[1]311_338'!BQ22</f>
        <v>9315</v>
      </c>
    </row>
    <row r="19" spans="2:8" ht="16.5" customHeight="1" x14ac:dyDescent="0.2">
      <c r="B19" s="149">
        <v>12</v>
      </c>
      <c r="C19" s="196" t="s">
        <v>42</v>
      </c>
      <c r="D19" s="197">
        <f>'[1]311_338'!M23</f>
        <v>62</v>
      </c>
      <c r="E19" s="197">
        <f>'[1]311_338'!N23</f>
        <v>62</v>
      </c>
      <c r="F19" s="190">
        <f>'[1]311_338'!AI23</f>
        <v>12834</v>
      </c>
      <c r="G19" s="190">
        <v>0</v>
      </c>
      <c r="H19" s="190">
        <f>'[1]311_338'!BQ23</f>
        <v>12834</v>
      </c>
    </row>
    <row r="20" spans="2:8" ht="16.5" customHeight="1" x14ac:dyDescent="0.2">
      <c r="B20" s="149">
        <v>13</v>
      </c>
      <c r="C20" s="196" t="s">
        <v>43</v>
      </c>
      <c r="D20" s="197">
        <f>'[1]311_338'!M24</f>
        <v>7</v>
      </c>
      <c r="E20" s="197">
        <f>'[1]311_338'!N24</f>
        <v>7</v>
      </c>
      <c r="F20" s="190">
        <f>'[1]311_338'!AI24</f>
        <v>1449</v>
      </c>
      <c r="G20" s="190">
        <v>0</v>
      </c>
      <c r="H20" s="190">
        <f>'[1]311_338'!BQ24</f>
        <v>1449</v>
      </c>
    </row>
    <row r="21" spans="2:8" ht="16.5" customHeight="1" x14ac:dyDescent="0.2">
      <c r="B21" s="149">
        <v>14</v>
      </c>
      <c r="C21" s="196" t="s">
        <v>44</v>
      </c>
      <c r="D21" s="197">
        <f>'[1]311_338'!M25</f>
        <v>24</v>
      </c>
      <c r="E21" s="197">
        <f>'[1]311_338'!N25</f>
        <v>24</v>
      </c>
      <c r="F21" s="190">
        <f>'[1]311_338'!AI25</f>
        <v>4968</v>
      </c>
      <c r="G21" s="190">
        <v>0</v>
      </c>
      <c r="H21" s="190">
        <f>'[1]311_338'!BQ25</f>
        <v>4968</v>
      </c>
    </row>
    <row r="22" spans="2:8" ht="16.5" customHeight="1" x14ac:dyDescent="0.2">
      <c r="B22" s="149">
        <v>15</v>
      </c>
      <c r="C22" s="196" t="s">
        <v>45</v>
      </c>
      <c r="D22" s="197">
        <f>'[1]311_338'!M26</f>
        <v>8</v>
      </c>
      <c r="E22" s="197">
        <f>'[1]311_338'!N26</f>
        <v>8</v>
      </c>
      <c r="F22" s="190">
        <f>'[1]311_338'!AI26</f>
        <v>1656</v>
      </c>
      <c r="G22" s="190">
        <v>0</v>
      </c>
      <c r="H22" s="190">
        <f>'[1]311_338'!BQ26</f>
        <v>1656</v>
      </c>
    </row>
    <row r="23" spans="2:8" ht="16.5" customHeight="1" x14ac:dyDescent="0.2">
      <c r="B23" s="149">
        <v>16</v>
      </c>
      <c r="C23" s="196" t="s">
        <v>46</v>
      </c>
      <c r="D23" s="197">
        <f>'[1]311_338'!M27</f>
        <v>12</v>
      </c>
      <c r="E23" s="197">
        <f>'[1]311_338'!N27</f>
        <v>12</v>
      </c>
      <c r="F23" s="190">
        <f>'[1]311_338'!AI27</f>
        <v>2484</v>
      </c>
      <c r="G23" s="190">
        <v>0</v>
      </c>
      <c r="H23" s="190">
        <f>'[1]311_338'!BQ27</f>
        <v>2484</v>
      </c>
    </row>
    <row r="24" spans="2:8" ht="16.5" customHeight="1" x14ac:dyDescent="0.2">
      <c r="B24" s="149">
        <v>17</v>
      </c>
      <c r="C24" s="196" t="s">
        <v>47</v>
      </c>
      <c r="D24" s="197">
        <f>'[1]311_338'!M28</f>
        <v>14</v>
      </c>
      <c r="E24" s="197">
        <f>'[1]311_338'!N28</f>
        <v>14</v>
      </c>
      <c r="F24" s="190">
        <f>'[1]311_338'!AI28</f>
        <v>2898</v>
      </c>
      <c r="G24" s="190">
        <v>0</v>
      </c>
      <c r="H24" s="190">
        <f>'[1]311_338'!BQ28</f>
        <v>2898</v>
      </c>
    </row>
    <row r="25" spans="2:8" ht="16.5" customHeight="1" x14ac:dyDescent="0.2">
      <c r="B25" s="149">
        <v>18</v>
      </c>
      <c r="C25" s="196" t="s">
        <v>48</v>
      </c>
      <c r="D25" s="197">
        <f>'[1]311_338'!M29</f>
        <v>14</v>
      </c>
      <c r="E25" s="197">
        <f>'[1]311_338'!N29</f>
        <v>14</v>
      </c>
      <c r="F25" s="190">
        <f>'[1]311_338'!AI29</f>
        <v>2898</v>
      </c>
      <c r="G25" s="190">
        <v>0</v>
      </c>
      <c r="H25" s="190">
        <f>'[1]311_338'!BQ29</f>
        <v>2898</v>
      </c>
    </row>
    <row r="26" spans="2:8" ht="16.5" customHeight="1" x14ac:dyDescent="0.2">
      <c r="B26" s="149">
        <v>19</v>
      </c>
      <c r="C26" s="196" t="s">
        <v>49</v>
      </c>
      <c r="D26" s="197">
        <f>'[1]311_338'!M30</f>
        <v>21</v>
      </c>
      <c r="E26" s="197">
        <f>'[1]311_338'!N30</f>
        <v>21</v>
      </c>
      <c r="F26" s="190">
        <f>'[1]311_338'!AI30</f>
        <v>4347</v>
      </c>
      <c r="G26" s="190">
        <v>0</v>
      </c>
      <c r="H26" s="190">
        <f>'[1]311_338'!BQ30</f>
        <v>4347</v>
      </c>
    </row>
    <row r="27" spans="2:8" s="198" customFormat="1" ht="16.5" customHeight="1" x14ac:dyDescent="0.2">
      <c r="B27" s="149">
        <v>20</v>
      </c>
      <c r="C27" s="196" t="s">
        <v>50</v>
      </c>
      <c r="D27" s="197">
        <f>'[1]311_338'!M31</f>
        <v>21</v>
      </c>
      <c r="E27" s="197">
        <f>'[1]311_338'!N31</f>
        <v>21</v>
      </c>
      <c r="F27" s="190">
        <f>'[1]311_338'!AI31</f>
        <v>4347</v>
      </c>
      <c r="G27" s="190">
        <v>0</v>
      </c>
      <c r="H27" s="190">
        <f>'[1]311_338'!BQ31</f>
        <v>4347</v>
      </c>
    </row>
    <row r="28" spans="2:8" s="198" customFormat="1" ht="16.5" customHeight="1" x14ac:dyDescent="0.2">
      <c r="B28" s="149">
        <v>21</v>
      </c>
      <c r="C28" s="196" t="s">
        <v>11</v>
      </c>
      <c r="D28" s="197">
        <f>'[1]311_338'!M32</f>
        <v>10</v>
      </c>
      <c r="E28" s="197">
        <f>'[1]311_338'!N32</f>
        <v>10</v>
      </c>
      <c r="F28" s="190">
        <f>'[1]311_338'!AI32</f>
        <v>2070</v>
      </c>
      <c r="G28" s="190"/>
      <c r="H28" s="190">
        <f>'[1]311_338'!BQ32</f>
        <v>2070</v>
      </c>
    </row>
    <row r="29" spans="2:8" s="198" customFormat="1" ht="16.5" customHeight="1" x14ac:dyDescent="0.2">
      <c r="B29" s="149"/>
      <c r="C29" s="193" t="s">
        <v>131</v>
      </c>
      <c r="D29" s="197"/>
      <c r="E29" s="197"/>
      <c r="F29" s="190"/>
      <c r="G29" s="190"/>
      <c r="H29" s="97"/>
    </row>
    <row r="30" spans="2:8" s="198" customFormat="1" ht="16.5" customHeight="1" x14ac:dyDescent="0.2">
      <c r="B30" s="149">
        <v>22</v>
      </c>
      <c r="C30" s="196" t="s">
        <v>19</v>
      </c>
      <c r="D30" s="197">
        <f>'[1]318'!G9</f>
        <v>14</v>
      </c>
      <c r="E30" s="197">
        <f>'[1]318'!H9</f>
        <v>14</v>
      </c>
      <c r="F30" s="190">
        <f>'[1]318'!$M$9</f>
        <v>2898</v>
      </c>
      <c r="G30" s="190"/>
      <c r="H30" s="190">
        <f>'[1]318'!$AA$9</f>
        <v>2898</v>
      </c>
    </row>
    <row r="31" spans="2:8" s="198" customFormat="1" ht="32.25" customHeight="1" x14ac:dyDescent="0.2">
      <c r="B31" s="149"/>
      <c r="C31" s="199" t="s">
        <v>187</v>
      </c>
      <c r="D31" s="197"/>
      <c r="E31" s="197">
        <v>35</v>
      </c>
      <c r="F31" s="190"/>
      <c r="G31" s="190">
        <v>0</v>
      </c>
      <c r="H31" s="190">
        <v>7245</v>
      </c>
    </row>
    <row r="32" spans="2:8" x14ac:dyDescent="0.2">
      <c r="B32" s="149"/>
      <c r="C32" s="193" t="s">
        <v>117</v>
      </c>
      <c r="D32" s="195">
        <f>SUM(D33:D44)</f>
        <v>1637</v>
      </c>
      <c r="E32" s="195">
        <f>SUM(E33:E46)</f>
        <v>1662</v>
      </c>
      <c r="F32" s="195">
        <f>SUM(F33:F44)</f>
        <v>338859</v>
      </c>
      <c r="G32" s="195">
        <v>0</v>
      </c>
      <c r="H32" s="195">
        <f>SUM(H33:H46)</f>
        <v>344034</v>
      </c>
    </row>
    <row r="33" spans="2:8" x14ac:dyDescent="0.2">
      <c r="B33" s="149">
        <v>1</v>
      </c>
      <c r="C33" s="196" t="s">
        <v>8</v>
      </c>
      <c r="D33" s="190">
        <f>'[1]322_338_389'!H10</f>
        <v>373</v>
      </c>
      <c r="E33" s="190">
        <f>'[1]322_338_389'!I10</f>
        <v>373</v>
      </c>
      <c r="F33" s="190">
        <f>'[1]322_338_389'!$BV10</f>
        <v>77211</v>
      </c>
      <c r="G33" s="190">
        <v>0</v>
      </c>
      <c r="H33" s="190">
        <f>'[1]322_338_389'!$EU10</f>
        <v>77211</v>
      </c>
    </row>
    <row r="34" spans="2:8" x14ac:dyDescent="0.2">
      <c r="B34" s="149">
        <v>2</v>
      </c>
      <c r="C34" s="196" t="s">
        <v>9</v>
      </c>
      <c r="D34" s="190">
        <f>'[1]322_338_389'!H11</f>
        <v>371</v>
      </c>
      <c r="E34" s="190">
        <f>'[1]322_338_389'!I11</f>
        <v>371</v>
      </c>
      <c r="F34" s="190">
        <f>'[1]322_338_389'!$BV11</f>
        <v>76797</v>
      </c>
      <c r="G34" s="190">
        <v>0</v>
      </c>
      <c r="H34" s="190">
        <f>'[1]322_338_389'!$EU11</f>
        <v>76797</v>
      </c>
    </row>
    <row r="35" spans="2:8" x14ac:dyDescent="0.2">
      <c r="B35" s="149">
        <v>3</v>
      </c>
      <c r="C35" s="196" t="s">
        <v>10</v>
      </c>
      <c r="D35" s="190">
        <f>'[1]322_338_389'!H12</f>
        <v>258</v>
      </c>
      <c r="E35" s="190">
        <f>'[1]322_338_389'!I12</f>
        <v>258</v>
      </c>
      <c r="F35" s="190">
        <f>'[1]322_338_389'!$BV12</f>
        <v>53406</v>
      </c>
      <c r="G35" s="190">
        <v>0</v>
      </c>
      <c r="H35" s="190">
        <f>'[1]322_338_389'!$EU12</f>
        <v>53406</v>
      </c>
    </row>
    <row r="36" spans="2:8" x14ac:dyDescent="0.2">
      <c r="B36" s="149">
        <v>4</v>
      </c>
      <c r="C36" s="196" t="s">
        <v>11</v>
      </c>
      <c r="D36" s="190">
        <f>'[1]322_338_389'!H13</f>
        <v>205</v>
      </c>
      <c r="E36" s="190">
        <f>'[1]322_338_389'!I13</f>
        <v>205</v>
      </c>
      <c r="F36" s="190">
        <f>'[1]322_338_389'!$BV13</f>
        <v>42435</v>
      </c>
      <c r="G36" s="190">
        <v>0</v>
      </c>
      <c r="H36" s="190">
        <f>'[1]322_338_389'!$EU13</f>
        <v>42435</v>
      </c>
    </row>
    <row r="37" spans="2:8" x14ac:dyDescent="0.2">
      <c r="B37" s="149">
        <v>5</v>
      </c>
      <c r="C37" s="196" t="s">
        <v>12</v>
      </c>
      <c r="D37" s="190">
        <f>'[1]322_338_389'!H14</f>
        <v>89</v>
      </c>
      <c r="E37" s="190">
        <f>'[1]322_338_389'!I14</f>
        <v>89</v>
      </c>
      <c r="F37" s="190">
        <f>'[1]322_338_389'!$BV14</f>
        <v>18423</v>
      </c>
      <c r="G37" s="190">
        <v>0</v>
      </c>
      <c r="H37" s="190">
        <f>'[1]322_338_389'!$EU14</f>
        <v>18423</v>
      </c>
    </row>
    <row r="38" spans="2:8" x14ac:dyDescent="0.2">
      <c r="B38" s="149">
        <v>6</v>
      </c>
      <c r="C38" s="196" t="s">
        <v>13</v>
      </c>
      <c r="D38" s="190">
        <f>'[1]322_338_389'!H15</f>
        <v>89</v>
      </c>
      <c r="E38" s="190">
        <f>'[1]322_338_389'!I15</f>
        <v>89</v>
      </c>
      <c r="F38" s="190">
        <f>'[1]322_338_389'!$BV15</f>
        <v>18423</v>
      </c>
      <c r="G38" s="190">
        <v>0</v>
      </c>
      <c r="H38" s="190">
        <f>'[1]322_338_389'!$EU15</f>
        <v>18423</v>
      </c>
    </row>
    <row r="39" spans="2:8" x14ac:dyDescent="0.2">
      <c r="B39" s="149">
        <v>7</v>
      </c>
      <c r="C39" s="196" t="s">
        <v>14</v>
      </c>
      <c r="D39" s="190">
        <f>'[1]322_338_389'!H16</f>
        <v>51</v>
      </c>
      <c r="E39" s="190">
        <f>'[1]322_338_389'!I16</f>
        <v>51</v>
      </c>
      <c r="F39" s="190">
        <f>'[1]322_338_389'!$BV16</f>
        <v>10557</v>
      </c>
      <c r="G39" s="190">
        <v>0</v>
      </c>
      <c r="H39" s="190">
        <f>'[1]322_338_389'!$EU16</f>
        <v>10557</v>
      </c>
    </row>
    <row r="40" spans="2:8" hidden="1" x14ac:dyDescent="0.2">
      <c r="B40" s="149">
        <v>8</v>
      </c>
      <c r="C40" s="196" t="s">
        <v>15</v>
      </c>
      <c r="D40" s="190">
        <f>'[1]322_338_389'!H17</f>
        <v>0</v>
      </c>
      <c r="E40" s="190">
        <f>'[1]322_338_389'!I17</f>
        <v>0</v>
      </c>
      <c r="F40" s="190">
        <f>'[1]322_338_389'!$BV17</f>
        <v>0</v>
      </c>
      <c r="G40" s="190">
        <v>0</v>
      </c>
      <c r="H40" s="190">
        <f>'[1]322_338_389'!$EU17</f>
        <v>0</v>
      </c>
    </row>
    <row r="41" spans="2:8" x14ac:dyDescent="0.2">
      <c r="B41" s="149">
        <v>8</v>
      </c>
      <c r="C41" s="196" t="s">
        <v>16</v>
      </c>
      <c r="D41" s="190">
        <f>'[1]322_338_389'!H18</f>
        <v>14</v>
      </c>
      <c r="E41" s="190">
        <f>'[1]322_338_389'!I18</f>
        <v>14</v>
      </c>
      <c r="F41" s="190">
        <f>'[1]322_338_389'!$BV18</f>
        <v>2898</v>
      </c>
      <c r="G41" s="190">
        <v>0</v>
      </c>
      <c r="H41" s="190">
        <f>'[1]322_338_389'!$EU18</f>
        <v>2898</v>
      </c>
    </row>
    <row r="42" spans="2:8" x14ac:dyDescent="0.2">
      <c r="B42" s="149">
        <v>9</v>
      </c>
      <c r="C42" s="196" t="s">
        <v>17</v>
      </c>
      <c r="D42" s="190">
        <f>'[1]322_338_389'!H19</f>
        <v>55</v>
      </c>
      <c r="E42" s="190">
        <f>'[1]322_338_389'!I19</f>
        <v>55</v>
      </c>
      <c r="F42" s="190">
        <f>'[1]322_338_389'!$BV19</f>
        <v>11385</v>
      </c>
      <c r="G42" s="190">
        <v>0</v>
      </c>
      <c r="H42" s="190">
        <f>'[1]322_338_389'!$EU19</f>
        <v>11385</v>
      </c>
    </row>
    <row r="43" spans="2:8" x14ac:dyDescent="0.2">
      <c r="B43" s="149">
        <v>10</v>
      </c>
      <c r="C43" s="196" t="s">
        <v>18</v>
      </c>
      <c r="D43" s="190">
        <f>'[1]322_338_389'!H20</f>
        <v>38</v>
      </c>
      <c r="E43" s="190">
        <f>'[1]322_338_389'!I20</f>
        <v>38</v>
      </c>
      <c r="F43" s="190">
        <f>'[1]322_338_389'!$BV20</f>
        <v>7866</v>
      </c>
      <c r="G43" s="190">
        <v>0</v>
      </c>
      <c r="H43" s="190">
        <f>'[1]322_338_389'!$EU20</f>
        <v>7866</v>
      </c>
    </row>
    <row r="44" spans="2:8" s="198" customFormat="1" x14ac:dyDescent="0.2">
      <c r="B44" s="149">
        <v>11</v>
      </c>
      <c r="C44" s="196" t="s">
        <v>19</v>
      </c>
      <c r="D44" s="190">
        <f>'[1]322_338_389'!H21</f>
        <v>94</v>
      </c>
      <c r="E44" s="190">
        <f>'[1]322_338_389'!I21</f>
        <v>94</v>
      </c>
      <c r="F44" s="190">
        <f>'[1]322_338_389'!$BV21</f>
        <v>19458</v>
      </c>
      <c r="G44" s="190">
        <v>0</v>
      </c>
      <c r="H44" s="190">
        <f>'[1]322_338_389'!$EU21</f>
        <v>19458</v>
      </c>
    </row>
    <row r="45" spans="2:8" x14ac:dyDescent="0.2">
      <c r="B45" s="149"/>
      <c r="C45" s="145" t="s">
        <v>22</v>
      </c>
      <c r="D45" s="149"/>
      <c r="E45" s="149"/>
      <c r="F45" s="149"/>
      <c r="G45" s="149"/>
      <c r="H45" s="149"/>
    </row>
    <row r="46" spans="2:8" ht="33.75" customHeight="1" x14ac:dyDescent="0.2">
      <c r="B46" s="149"/>
      <c r="C46" s="200" t="s">
        <v>187</v>
      </c>
      <c r="D46" s="149"/>
      <c r="E46" s="149">
        <v>25</v>
      </c>
      <c r="F46" s="149"/>
      <c r="G46" s="150"/>
      <c r="H46" s="149">
        <v>5175</v>
      </c>
    </row>
    <row r="47" spans="2:8" s="198" customFormat="1" x14ac:dyDescent="0.2">
      <c r="B47" s="201"/>
      <c r="C47" s="202" t="s">
        <v>129</v>
      </c>
      <c r="D47" s="102">
        <f>D7+D30+D32</f>
        <v>2722</v>
      </c>
      <c r="E47" s="102">
        <f t="shared" ref="E47:F47" si="1">E7+E30+E32</f>
        <v>2747</v>
      </c>
      <c r="F47" s="102">
        <f t="shared" si="1"/>
        <v>563454</v>
      </c>
      <c r="G47" s="102">
        <v>0</v>
      </c>
      <c r="H47" s="102">
        <f>H7+H30+H31+H32</f>
        <v>575874</v>
      </c>
    </row>
    <row r="48" spans="2:8" ht="22.5" customHeight="1" x14ac:dyDescent="0.2">
      <c r="C48" s="203" t="s">
        <v>24</v>
      </c>
    </row>
    <row r="49" spans="3:6" ht="24.75" customHeight="1" x14ac:dyDescent="0.2">
      <c r="C49" s="436" t="s">
        <v>188</v>
      </c>
      <c r="D49" s="437"/>
      <c r="E49" s="210">
        <f>D47</f>
        <v>2722</v>
      </c>
      <c r="F49" s="36">
        <f>F47</f>
        <v>563454</v>
      </c>
    </row>
    <row r="50" spans="3:6" ht="41.25" customHeight="1" x14ac:dyDescent="0.2">
      <c r="C50" s="436" t="s">
        <v>180</v>
      </c>
      <c r="D50" s="437"/>
      <c r="E50" s="204">
        <f>E46+E31</f>
        <v>60</v>
      </c>
      <c r="F50" s="36">
        <f>H31+H46</f>
        <v>12420</v>
      </c>
    </row>
    <row r="51" spans="3:6" x14ac:dyDescent="0.2">
      <c r="C51" s="306" t="s">
        <v>58</v>
      </c>
      <c r="D51" s="307"/>
      <c r="E51" s="210">
        <f>E47</f>
        <v>2747</v>
      </c>
      <c r="F51" s="205">
        <f>H47</f>
        <v>575874</v>
      </c>
    </row>
  </sheetData>
  <sheetProtection algorithmName="SHA-512" hashValue="CadUShQROtP7LA0e0QOi8AsRg7Qxm7zBRLhCfjjcSU4zzEPTZxb1wzqWgskWdZABi/5l6K22jgQd51ndENAOiw==" saltValue="u7+JNaauEBj/kEA29Ab94g==" spinCount="100000" sheet="1" objects="1" scenarios="1"/>
  <mergeCells count="7">
    <mergeCell ref="C50:D50"/>
    <mergeCell ref="B4:H4"/>
    <mergeCell ref="B5:B6"/>
    <mergeCell ref="C5:C6"/>
    <mergeCell ref="D5:E5"/>
    <mergeCell ref="G5:G6"/>
    <mergeCell ref="C49:D4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J21"/>
  <sheetViews>
    <sheetView zoomScaleNormal="100" workbookViewId="0">
      <selection activeCell="K15" sqref="K15"/>
    </sheetView>
  </sheetViews>
  <sheetFormatPr defaultColWidth="9.140625" defaultRowHeight="15" x14ac:dyDescent="0.25"/>
  <cols>
    <col min="1" max="1" width="4.7109375" style="1" customWidth="1"/>
    <col min="2" max="2" width="35.140625" style="1" customWidth="1"/>
    <col min="3" max="3" width="3.7109375" style="1" customWidth="1"/>
    <col min="4" max="4" width="4.7109375" style="1" customWidth="1"/>
    <col min="5" max="5" width="6.5703125" style="1" customWidth="1"/>
    <col min="6" max="6" width="7.140625" style="1" customWidth="1"/>
    <col min="7" max="7" width="8" style="1" customWidth="1"/>
    <col min="8" max="8" width="9" style="1" customWidth="1"/>
    <col min="9" max="9" width="10.7109375" style="1" customWidth="1"/>
    <col min="10" max="10" width="9" style="1" customWidth="1"/>
    <col min="11" max="16384" width="9.140625" style="1"/>
  </cols>
  <sheetData>
    <row r="1" spans="1:10" x14ac:dyDescent="0.25">
      <c r="H1" s="1" t="s">
        <v>162</v>
      </c>
    </row>
    <row r="2" spans="1:10" x14ac:dyDescent="0.25">
      <c r="H2" s="2" t="str">
        <f>'5.3'!G3</f>
        <v>от Заповед № 224/22.02.2024 г.</v>
      </c>
    </row>
    <row r="3" spans="1:10" x14ac:dyDescent="0.25">
      <c r="A3" s="472" t="s">
        <v>0</v>
      </c>
      <c r="B3" s="472"/>
      <c r="C3" s="472"/>
      <c r="D3" s="472"/>
      <c r="E3" s="472"/>
      <c r="F3" s="472"/>
      <c r="G3" s="472"/>
      <c r="H3" s="472"/>
      <c r="I3" s="472"/>
      <c r="J3" s="472"/>
    </row>
    <row r="4" spans="1:10" ht="33" customHeight="1" thickBot="1" x14ac:dyDescent="0.3">
      <c r="A4" s="472"/>
      <c r="B4" s="472"/>
      <c r="C4" s="472"/>
      <c r="D4" s="472"/>
      <c r="E4" s="472"/>
      <c r="F4" s="472"/>
      <c r="G4" s="472"/>
      <c r="H4" s="472"/>
      <c r="I4" s="472"/>
      <c r="J4" s="472"/>
    </row>
    <row r="5" spans="1:10" ht="31.5" customHeight="1" x14ac:dyDescent="0.25">
      <c r="A5" s="473" t="s">
        <v>1</v>
      </c>
      <c r="B5" s="474" t="s">
        <v>2</v>
      </c>
      <c r="C5" s="475" t="s">
        <v>189</v>
      </c>
      <c r="D5" s="475" t="s">
        <v>190</v>
      </c>
      <c r="E5" s="476" t="s">
        <v>3</v>
      </c>
      <c r="F5" s="476"/>
      <c r="G5" s="477"/>
      <c r="H5" s="478" t="s">
        <v>4</v>
      </c>
      <c r="I5" s="481" t="s">
        <v>191</v>
      </c>
      <c r="J5" s="478" t="s">
        <v>192</v>
      </c>
    </row>
    <row r="6" spans="1:10" ht="31.5" customHeight="1" x14ac:dyDescent="0.25">
      <c r="A6" s="473"/>
      <c r="B6" s="474"/>
      <c r="C6" s="475"/>
      <c r="D6" s="475"/>
      <c r="E6" s="5">
        <f>'[1]318'!J7</f>
        <v>3719</v>
      </c>
      <c r="F6" s="5">
        <f>'[1]318'!K7</f>
        <v>2773</v>
      </c>
      <c r="G6" s="6">
        <v>1.7000000000000001E-4</v>
      </c>
      <c r="H6" s="479"/>
      <c r="I6" s="482"/>
      <c r="J6" s="479"/>
    </row>
    <row r="7" spans="1:10" ht="118.5" customHeight="1" x14ac:dyDescent="0.25">
      <c r="A7" s="473"/>
      <c r="B7" s="474"/>
      <c r="C7" s="475"/>
      <c r="D7" s="475"/>
      <c r="E7" s="7" t="s">
        <v>5</v>
      </c>
      <c r="F7" s="8" t="s">
        <v>6</v>
      </c>
      <c r="G7" s="8" t="s">
        <v>7</v>
      </c>
      <c r="H7" s="480"/>
      <c r="I7" s="483"/>
      <c r="J7" s="484"/>
    </row>
    <row r="8" spans="1:10" ht="21" customHeight="1" x14ac:dyDescent="0.25">
      <c r="A8" s="208" t="s">
        <v>135</v>
      </c>
      <c r="B8" s="209"/>
      <c r="C8" s="3"/>
      <c r="D8" s="4"/>
      <c r="E8" s="7"/>
      <c r="F8" s="8"/>
      <c r="G8" s="8"/>
      <c r="H8" s="9"/>
      <c r="I8" s="325"/>
      <c r="J8" s="10"/>
    </row>
    <row r="9" spans="1:10" x14ac:dyDescent="0.25">
      <c r="A9" s="11">
        <v>1</v>
      </c>
      <c r="B9" s="12" t="s">
        <v>19</v>
      </c>
      <c r="C9" s="15">
        <f>'[1]318'!E9</f>
        <v>14</v>
      </c>
      <c r="D9" s="261">
        <f>'[1]318'!F9</f>
        <v>14</v>
      </c>
      <c r="E9" s="14">
        <f>'[1]318'!$J$9</f>
        <v>3719</v>
      </c>
      <c r="F9" s="15">
        <f>'[1]318'!K9</f>
        <v>38822</v>
      </c>
      <c r="G9" s="15">
        <f>'[1]318'!L9</f>
        <v>722</v>
      </c>
      <c r="H9" s="16">
        <f>SUM(E9:G9)</f>
        <v>43263</v>
      </c>
      <c r="I9" s="326">
        <v>0</v>
      </c>
      <c r="J9" s="16">
        <f>'[1]318'!$X$9+'[1]318'!$Y$9+'[1]318'!$Z$9</f>
        <v>43263</v>
      </c>
    </row>
    <row r="10" spans="1:10" x14ac:dyDescent="0.25">
      <c r="A10" s="11"/>
      <c r="B10" s="17" t="s">
        <v>22</v>
      </c>
      <c r="C10" s="11"/>
      <c r="D10" s="13"/>
      <c r="E10" s="14"/>
      <c r="F10" s="15"/>
      <c r="G10" s="15"/>
      <c r="H10" s="16"/>
      <c r="I10" s="326"/>
      <c r="J10" s="16"/>
    </row>
    <row r="11" spans="1:10" ht="32.25" customHeight="1" thickBot="1" x14ac:dyDescent="0.3">
      <c r="A11" s="18"/>
      <c r="B11" s="206" t="s">
        <v>183</v>
      </c>
      <c r="C11" s="18"/>
      <c r="D11" s="19">
        <v>6</v>
      </c>
      <c r="E11" s="20">
        <v>0</v>
      </c>
      <c r="F11" s="21"/>
      <c r="G11" s="21"/>
      <c r="H11" s="22"/>
      <c r="I11" s="327"/>
      <c r="J11" s="22">
        <v>16921</v>
      </c>
    </row>
    <row r="12" spans="1:10" ht="16.5" thickTop="1" thickBot="1" x14ac:dyDescent="0.3">
      <c r="A12" s="23"/>
      <c r="B12" s="24" t="s">
        <v>23</v>
      </c>
      <c r="C12" s="262">
        <f>C9</f>
        <v>14</v>
      </c>
      <c r="D12" s="263">
        <f>D9+D11</f>
        <v>20</v>
      </c>
      <c r="E12" s="25">
        <f>E9+E11</f>
        <v>3719</v>
      </c>
      <c r="F12" s="329">
        <f t="shared" ref="F12:H12" si="0">F9+F11</f>
        <v>38822</v>
      </c>
      <c r="G12" s="329">
        <f t="shared" si="0"/>
        <v>722</v>
      </c>
      <c r="H12" s="330">
        <f t="shared" si="0"/>
        <v>43263</v>
      </c>
      <c r="I12" s="328">
        <v>0</v>
      </c>
      <c r="J12" s="26">
        <f>'[1]318'!$X$11+'[1]318'!$Y$11+'[1]318'!$Z$11</f>
        <v>60184</v>
      </c>
    </row>
    <row r="13" spans="1:10" ht="17.25" customHeight="1" x14ac:dyDescent="0.25">
      <c r="B13" s="27" t="s">
        <v>24</v>
      </c>
    </row>
    <row r="14" spans="1:10" ht="26.25" customHeight="1" x14ac:dyDescent="0.25">
      <c r="A14" s="459" t="s">
        <v>193</v>
      </c>
      <c r="B14" s="460"/>
      <c r="C14" s="462"/>
      <c r="D14" s="463"/>
      <c r="E14" s="464"/>
      <c r="F14" s="465"/>
      <c r="G14" s="466"/>
      <c r="H14" s="466"/>
      <c r="I14" s="466"/>
      <c r="J14" s="467"/>
    </row>
    <row r="15" spans="1:10" ht="15" customHeight="1" x14ac:dyDescent="0.25">
      <c r="A15" s="454" t="s">
        <v>136</v>
      </c>
      <c r="B15" s="455"/>
      <c r="C15" s="468">
        <v>0</v>
      </c>
      <c r="D15" s="469"/>
      <c r="E15" s="470"/>
      <c r="F15" s="471">
        <v>0</v>
      </c>
      <c r="G15" s="451"/>
      <c r="H15" s="451"/>
      <c r="I15" s="451"/>
      <c r="J15" s="452"/>
    </row>
    <row r="16" spans="1:10" ht="15" customHeight="1" x14ac:dyDescent="0.25">
      <c r="A16" s="454" t="s">
        <v>25</v>
      </c>
      <c r="B16" s="455"/>
      <c r="C16" s="447">
        <f>C12</f>
        <v>14</v>
      </c>
      <c r="D16" s="448"/>
      <c r="E16" s="449"/>
      <c r="F16" s="456">
        <f>H12</f>
        <v>43263</v>
      </c>
      <c r="G16" s="457"/>
      <c r="H16" s="457"/>
      <c r="I16" s="457"/>
      <c r="J16" s="458"/>
    </row>
    <row r="17" spans="1:10" ht="30" customHeight="1" x14ac:dyDescent="0.25">
      <c r="A17" s="459" t="s">
        <v>194</v>
      </c>
      <c r="B17" s="460"/>
      <c r="C17" s="461">
        <f>D11</f>
        <v>6</v>
      </c>
      <c r="D17" s="448"/>
      <c r="E17" s="449"/>
      <c r="F17" s="456">
        <f>J11</f>
        <v>16921</v>
      </c>
      <c r="G17" s="451"/>
      <c r="H17" s="451"/>
      <c r="I17" s="451"/>
      <c r="J17" s="452"/>
    </row>
    <row r="18" spans="1:10" x14ac:dyDescent="0.25">
      <c r="A18" s="28" t="s">
        <v>26</v>
      </c>
      <c r="B18" s="29"/>
      <c r="C18" s="447">
        <f>D12</f>
        <v>20</v>
      </c>
      <c r="D18" s="448"/>
      <c r="E18" s="449"/>
      <c r="F18" s="450">
        <f>J12</f>
        <v>60184</v>
      </c>
      <c r="G18" s="451"/>
      <c r="H18" s="451"/>
      <c r="I18" s="451"/>
      <c r="J18" s="452"/>
    </row>
    <row r="19" spans="1:10" x14ac:dyDescent="0.25">
      <c r="C19" s="453"/>
      <c r="D19" s="453"/>
    </row>
    <row r="20" spans="1:10" x14ac:dyDescent="0.25">
      <c r="C20" s="453"/>
      <c r="D20" s="453"/>
    </row>
    <row r="21" spans="1:10" x14ac:dyDescent="0.25">
      <c r="C21" s="453"/>
      <c r="D21" s="453"/>
    </row>
  </sheetData>
  <sheetProtection algorithmName="SHA-512" hashValue="GAMMWL+0LdjGiIhf+09YWGDJaoJ8deJlfEaUsGzwRlK/bh5zIxJf8AO5mt6ic5WlL1JFTUky+Nf9sBc+Hyk3CQ==" saltValue="+VTeityDRqElbyGF12AK5w==" spinCount="100000" sheet="1" objects="1" scenarios="1"/>
  <mergeCells count="26">
    <mergeCell ref="A3:J4"/>
    <mergeCell ref="A5:A7"/>
    <mergeCell ref="B5:B7"/>
    <mergeCell ref="C5:C7"/>
    <mergeCell ref="D5:D7"/>
    <mergeCell ref="E5:G5"/>
    <mergeCell ref="H5:H7"/>
    <mergeCell ref="I5:I7"/>
    <mergeCell ref="J5:J7"/>
    <mergeCell ref="A14:B14"/>
    <mergeCell ref="C14:E14"/>
    <mergeCell ref="F14:J14"/>
    <mergeCell ref="A15:B15"/>
    <mergeCell ref="C15:E15"/>
    <mergeCell ref="F15:J15"/>
    <mergeCell ref="A16:B16"/>
    <mergeCell ref="C16:E16"/>
    <mergeCell ref="F16:J16"/>
    <mergeCell ref="A17:B17"/>
    <mergeCell ref="C17:E17"/>
    <mergeCell ref="F17:J17"/>
    <mergeCell ref="C18:E18"/>
    <mergeCell ref="F18:J18"/>
    <mergeCell ref="C19:D19"/>
    <mergeCell ref="C20:D20"/>
    <mergeCell ref="C21:D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G32"/>
  <sheetViews>
    <sheetView topLeftCell="A4" workbookViewId="0">
      <selection activeCell="H31" sqref="H31"/>
    </sheetView>
  </sheetViews>
  <sheetFormatPr defaultColWidth="9.140625" defaultRowHeight="12.75" x14ac:dyDescent="0.2"/>
  <cols>
    <col min="1" max="1" width="5.28515625" style="41" customWidth="1"/>
    <col min="2" max="2" width="34.85546875" style="41" customWidth="1"/>
    <col min="3" max="3" width="7" style="41" customWidth="1"/>
    <col min="4" max="4" width="7.28515625" style="41" customWidth="1"/>
    <col min="5" max="5" width="11.85546875" style="41" customWidth="1"/>
    <col min="6" max="6" width="13.7109375" style="41" customWidth="1"/>
    <col min="7" max="7" width="11.140625" style="41" customWidth="1"/>
    <col min="8" max="16384" width="9.140625" style="41"/>
  </cols>
  <sheetData>
    <row r="1" spans="1:7" x14ac:dyDescent="0.2">
      <c r="E1" s="41" t="s">
        <v>163</v>
      </c>
    </row>
    <row r="2" spans="1:7" ht="15" x14ac:dyDescent="0.25">
      <c r="E2" s="2" t="str">
        <f>'5.4'!H2</f>
        <v>от Заповед № 224/22.02.2024 г.</v>
      </c>
    </row>
    <row r="5" spans="1:7" x14ac:dyDescent="0.2">
      <c r="A5" s="398" t="s">
        <v>138</v>
      </c>
      <c r="B5" s="398"/>
      <c r="C5" s="398"/>
      <c r="D5" s="398"/>
      <c r="E5" s="398"/>
      <c r="F5" s="398"/>
      <c r="G5" s="398"/>
    </row>
    <row r="6" spans="1:7" ht="17.25" customHeight="1" x14ac:dyDescent="0.2">
      <c r="A6" s="489"/>
      <c r="B6" s="489"/>
      <c r="C6" s="489"/>
      <c r="D6" s="489"/>
      <c r="E6" s="489"/>
      <c r="F6" s="489"/>
      <c r="G6" s="489"/>
    </row>
    <row r="7" spans="1:7" x14ac:dyDescent="0.2">
      <c r="A7" s="490" t="s">
        <v>1</v>
      </c>
      <c r="B7" s="491" t="s">
        <v>2</v>
      </c>
      <c r="C7" s="402" t="s">
        <v>195</v>
      </c>
      <c r="D7" s="403"/>
      <c r="E7" s="429" t="s">
        <v>69</v>
      </c>
      <c r="F7" s="429" t="s">
        <v>186</v>
      </c>
      <c r="G7" s="429" t="s">
        <v>71</v>
      </c>
    </row>
    <row r="8" spans="1:7" ht="22.5" customHeight="1" x14ac:dyDescent="0.2">
      <c r="A8" s="490"/>
      <c r="B8" s="491"/>
      <c r="C8" s="407"/>
      <c r="D8" s="492"/>
      <c r="E8" s="430"/>
      <c r="F8" s="493"/>
      <c r="G8" s="430"/>
    </row>
    <row r="9" spans="1:7" ht="57.75" customHeight="1" x14ac:dyDescent="0.2">
      <c r="A9" s="490"/>
      <c r="B9" s="491"/>
      <c r="C9" s="81" t="s">
        <v>27</v>
      </c>
      <c r="D9" s="81" t="s">
        <v>28</v>
      </c>
      <c r="E9" s="158">
        <f>'[1]322_338_389'!$BP$8</f>
        <v>2520</v>
      </c>
      <c r="F9" s="430"/>
      <c r="G9" s="158">
        <f>'[1]322_338_389'!$EO$8</f>
        <v>2520</v>
      </c>
    </row>
    <row r="10" spans="1:7" x14ac:dyDescent="0.2">
      <c r="A10" s="418" t="s">
        <v>117</v>
      </c>
      <c r="B10" s="419"/>
      <c r="C10" s="273">
        <f>SUM(C11:C24)</f>
        <v>19</v>
      </c>
      <c r="D10" s="273">
        <f>SUM(D11:D26)</f>
        <v>20</v>
      </c>
      <c r="E10" s="273">
        <f t="shared" ref="E10:G10" si="0">SUM(E11:E24)</f>
        <v>47880</v>
      </c>
      <c r="F10" s="273">
        <f t="shared" si="0"/>
        <v>0</v>
      </c>
      <c r="G10" s="273">
        <f t="shared" si="0"/>
        <v>47880</v>
      </c>
    </row>
    <row r="11" spans="1:7" x14ac:dyDescent="0.2">
      <c r="A11" s="12">
        <v>1</v>
      </c>
      <c r="B11" s="12" t="s">
        <v>8</v>
      </c>
      <c r="C11" s="271">
        <f>'[1]322_338_389'!AD10</f>
        <v>3</v>
      </c>
      <c r="D11" s="271">
        <f>'[1]322_338_389'!AE10</f>
        <v>3</v>
      </c>
      <c r="E11" s="212">
        <f>'[1]322_338_389'!BP10</f>
        <v>7560</v>
      </c>
      <c r="F11" s="212">
        <v>0</v>
      </c>
      <c r="G11" s="212">
        <f>'[1]322_338_389'!EO10</f>
        <v>7560</v>
      </c>
    </row>
    <row r="12" spans="1:7" x14ac:dyDescent="0.2">
      <c r="A12" s="12">
        <v>2</v>
      </c>
      <c r="B12" s="12" t="s">
        <v>9</v>
      </c>
      <c r="C12" s="271">
        <f>'[1]322_338_389'!AD11</f>
        <v>8</v>
      </c>
      <c r="D12" s="271">
        <f>'[1]322_338_389'!AE11</f>
        <v>8</v>
      </c>
      <c r="E12" s="212">
        <f>'[1]322_338_389'!BP11</f>
        <v>20160</v>
      </c>
      <c r="F12" s="212">
        <v>0</v>
      </c>
      <c r="G12" s="212">
        <f>'[1]322_338_389'!EO11</f>
        <v>20160</v>
      </c>
    </row>
    <row r="13" spans="1:7" x14ac:dyDescent="0.2">
      <c r="A13" s="12">
        <v>3</v>
      </c>
      <c r="B13" s="12" t="s">
        <v>10</v>
      </c>
      <c r="C13" s="271">
        <f>'[1]322_338_389'!AD12</f>
        <v>0</v>
      </c>
      <c r="D13" s="271">
        <f>'[1]322_338_389'!AE12</f>
        <v>0</v>
      </c>
      <c r="E13" s="212">
        <f>'[1]322_338_389'!BP12</f>
        <v>0</v>
      </c>
      <c r="F13" s="212">
        <v>0</v>
      </c>
      <c r="G13" s="212">
        <f>'[1]322_338_389'!EO12</f>
        <v>0</v>
      </c>
    </row>
    <row r="14" spans="1:7" x14ac:dyDescent="0.2">
      <c r="A14" s="12">
        <v>4</v>
      </c>
      <c r="B14" s="12" t="s">
        <v>11</v>
      </c>
      <c r="C14" s="271">
        <f>'[1]322_338_389'!AD13</f>
        <v>6</v>
      </c>
      <c r="D14" s="271">
        <f>'[1]322_338_389'!AE13</f>
        <v>6</v>
      </c>
      <c r="E14" s="212">
        <f>'[1]322_338_389'!BP13</f>
        <v>15120</v>
      </c>
      <c r="F14" s="212">
        <v>0</v>
      </c>
      <c r="G14" s="212">
        <f>'[1]322_338_389'!EO13</f>
        <v>15120</v>
      </c>
    </row>
    <row r="15" spans="1:7" x14ac:dyDescent="0.2">
      <c r="A15" s="12">
        <v>5</v>
      </c>
      <c r="B15" s="12" t="s">
        <v>12</v>
      </c>
      <c r="C15" s="271">
        <f>'[1]322_338_389'!AD14</f>
        <v>1</v>
      </c>
      <c r="D15" s="271">
        <f>'[1]322_338_389'!AE14</f>
        <v>1</v>
      </c>
      <c r="E15" s="212">
        <f>'[1]322_338_389'!BP14</f>
        <v>2520</v>
      </c>
      <c r="F15" s="212">
        <v>0</v>
      </c>
      <c r="G15" s="212">
        <f>'[1]322_338_389'!EO14</f>
        <v>2520</v>
      </c>
    </row>
    <row r="16" spans="1:7" x14ac:dyDescent="0.2">
      <c r="A16" s="12">
        <v>6</v>
      </c>
      <c r="B16" s="12" t="s">
        <v>13</v>
      </c>
      <c r="C16" s="271">
        <f>'[1]322_338_389'!AD15</f>
        <v>1</v>
      </c>
      <c r="D16" s="271">
        <f>'[1]322_338_389'!AE15</f>
        <v>1</v>
      </c>
      <c r="E16" s="212">
        <f>'[1]322_338_389'!BP15</f>
        <v>2520</v>
      </c>
      <c r="F16" s="212">
        <v>0</v>
      </c>
      <c r="G16" s="212">
        <f>'[1]322_338_389'!EO15</f>
        <v>2520</v>
      </c>
    </row>
    <row r="17" spans="1:7" x14ac:dyDescent="0.2">
      <c r="A17" s="12">
        <v>7</v>
      </c>
      <c r="B17" s="12" t="s">
        <v>14</v>
      </c>
      <c r="C17" s="271">
        <f>'[1]322_338_389'!AD16</f>
        <v>0</v>
      </c>
      <c r="D17" s="271">
        <f>'[1]322_338_389'!AE16</f>
        <v>0</v>
      </c>
      <c r="E17" s="212">
        <f>'[1]322_338_389'!BP16</f>
        <v>0</v>
      </c>
      <c r="F17" s="212">
        <v>0</v>
      </c>
      <c r="G17" s="212">
        <f>'[1]322_338_389'!EO16</f>
        <v>0</v>
      </c>
    </row>
    <row r="18" spans="1:7" x14ac:dyDescent="0.2">
      <c r="A18" s="12">
        <v>8</v>
      </c>
      <c r="B18" s="12" t="s">
        <v>15</v>
      </c>
      <c r="C18" s="271">
        <f>'[1]322_338_389'!AD17</f>
        <v>0</v>
      </c>
      <c r="D18" s="271">
        <f>'[1]322_338_389'!AE17</f>
        <v>0</v>
      </c>
      <c r="E18" s="212">
        <f>'[1]322_338_389'!BP17</f>
        <v>0</v>
      </c>
      <c r="F18" s="212">
        <v>0</v>
      </c>
      <c r="G18" s="212">
        <f>'[1]322_338_389'!EO17</f>
        <v>0</v>
      </c>
    </row>
    <row r="19" spans="1:7" x14ac:dyDescent="0.2">
      <c r="A19" s="12">
        <v>9</v>
      </c>
      <c r="B19" s="12" t="s">
        <v>16</v>
      </c>
      <c r="C19" s="271">
        <f>'[1]322_338_389'!AD18</f>
        <v>0</v>
      </c>
      <c r="D19" s="271">
        <f>'[1]322_338_389'!AE18</f>
        <v>0</v>
      </c>
      <c r="E19" s="212">
        <f>'[1]322_338_389'!BP18</f>
        <v>0</v>
      </c>
      <c r="F19" s="212">
        <v>0</v>
      </c>
      <c r="G19" s="212">
        <f>'[1]322_338_389'!EO18</f>
        <v>0</v>
      </c>
    </row>
    <row r="20" spans="1:7" x14ac:dyDescent="0.2">
      <c r="A20" s="12">
        <v>10</v>
      </c>
      <c r="B20" s="12" t="s">
        <v>17</v>
      </c>
      <c r="C20" s="271">
        <f>'[1]322_338_389'!AD19</f>
        <v>0</v>
      </c>
      <c r="D20" s="271">
        <f>'[1]322_338_389'!AE19</f>
        <v>0</v>
      </c>
      <c r="E20" s="212">
        <f>'[1]322_338_389'!BP19</f>
        <v>0</v>
      </c>
      <c r="F20" s="212">
        <v>0</v>
      </c>
      <c r="G20" s="212">
        <f>'[1]322_338_389'!EO19</f>
        <v>0</v>
      </c>
    </row>
    <row r="21" spans="1:7" x14ac:dyDescent="0.2">
      <c r="A21" s="12">
        <v>11</v>
      </c>
      <c r="B21" s="12" t="s">
        <v>18</v>
      </c>
      <c r="C21" s="271">
        <f>'[1]322_338_389'!AD20</f>
        <v>0</v>
      </c>
      <c r="D21" s="271">
        <f>'[1]322_338_389'!AE20</f>
        <v>0</v>
      </c>
      <c r="E21" s="212">
        <f>'[1]322_338_389'!BP20</f>
        <v>0</v>
      </c>
      <c r="F21" s="212">
        <v>0</v>
      </c>
      <c r="G21" s="212">
        <f>'[1]322_338_389'!EO20</f>
        <v>0</v>
      </c>
    </row>
    <row r="22" spans="1:7" x14ac:dyDescent="0.2">
      <c r="A22" s="12">
        <v>12</v>
      </c>
      <c r="B22" s="12" t="s">
        <v>19</v>
      </c>
      <c r="C22" s="271">
        <f>'[1]322_338_389'!AD21</f>
        <v>0</v>
      </c>
      <c r="D22" s="271">
        <f>'[1]322_338_389'!AE21</f>
        <v>0</v>
      </c>
      <c r="E22" s="212">
        <f>'[1]322_338_389'!BP21</f>
        <v>0</v>
      </c>
      <c r="F22" s="212">
        <v>0</v>
      </c>
      <c r="G22" s="212">
        <f>'[1]322_338_389'!EO21</f>
        <v>0</v>
      </c>
    </row>
    <row r="23" spans="1:7" x14ac:dyDescent="0.2">
      <c r="A23" s="12">
        <v>13</v>
      </c>
      <c r="B23" s="12" t="s">
        <v>20</v>
      </c>
      <c r="C23" s="271">
        <f>'[1]322_338_389'!AD22</f>
        <v>0</v>
      </c>
      <c r="D23" s="271">
        <f>'[1]322_338_389'!AE22</f>
        <v>0</v>
      </c>
      <c r="E23" s="212">
        <f>'[1]322_338_389'!BP22</f>
        <v>0</v>
      </c>
      <c r="F23" s="212">
        <v>0</v>
      </c>
      <c r="G23" s="212">
        <f>'[1]322_338_389'!EO22</f>
        <v>0</v>
      </c>
    </row>
    <row r="24" spans="1:7" x14ac:dyDescent="0.2">
      <c r="A24" s="12">
        <v>14</v>
      </c>
      <c r="B24" s="12" t="s">
        <v>21</v>
      </c>
      <c r="C24" s="271">
        <f>'[1]322_338_389'!AD23</f>
        <v>0</v>
      </c>
      <c r="D24" s="271">
        <f>'[1]322_338_389'!AE23</f>
        <v>0</v>
      </c>
      <c r="E24" s="212">
        <f>'[1]322_338_389'!BP23</f>
        <v>0</v>
      </c>
      <c r="F24" s="212">
        <v>0</v>
      </c>
      <c r="G24" s="212">
        <f>'[1]322_338_389'!EO23</f>
        <v>0</v>
      </c>
    </row>
    <row r="25" spans="1:7" x14ac:dyDescent="0.2">
      <c r="A25" s="12"/>
      <c r="B25" s="17" t="s">
        <v>22</v>
      </c>
      <c r="C25" s="12"/>
      <c r="D25" s="12"/>
      <c r="E25" s="80"/>
      <c r="F25" s="12"/>
      <c r="G25" s="213"/>
    </row>
    <row r="26" spans="1:7" ht="33.75" x14ac:dyDescent="0.2">
      <c r="A26" s="12"/>
      <c r="B26" s="99" t="s">
        <v>183</v>
      </c>
      <c r="C26" s="12"/>
      <c r="D26" s="12">
        <v>1</v>
      </c>
      <c r="E26" s="12"/>
      <c r="F26" s="50">
        <v>0</v>
      </c>
      <c r="G26" s="331">
        <v>2520</v>
      </c>
    </row>
    <row r="27" spans="1:7" x14ac:dyDescent="0.2">
      <c r="A27" s="12"/>
      <c r="B27" s="214" t="s">
        <v>23</v>
      </c>
      <c r="C27" s="101">
        <f>SUM(C11:C26)</f>
        <v>19</v>
      </c>
      <c r="D27" s="101">
        <f t="shared" ref="D27:F27" si="1">SUM(D11:D26)</f>
        <v>20</v>
      </c>
      <c r="E27" s="101">
        <f t="shared" si="1"/>
        <v>47880</v>
      </c>
      <c r="F27" s="101">
        <f t="shared" si="1"/>
        <v>0</v>
      </c>
      <c r="G27" s="101">
        <f>SUM(G11:G26)</f>
        <v>50400</v>
      </c>
    </row>
    <row r="29" spans="1:7" x14ac:dyDescent="0.2">
      <c r="B29" s="68" t="s">
        <v>139</v>
      </c>
    </row>
    <row r="30" spans="1:7" ht="25.5" customHeight="1" x14ac:dyDescent="0.2">
      <c r="B30" s="391" t="s">
        <v>196</v>
      </c>
      <c r="C30" s="431"/>
      <c r="D30" s="216">
        <f>C27</f>
        <v>19</v>
      </c>
      <c r="E30" s="216">
        <f>E27</f>
        <v>47880</v>
      </c>
    </row>
    <row r="31" spans="1:7" ht="36" customHeight="1" x14ac:dyDescent="0.2">
      <c r="B31" s="485" t="s">
        <v>197</v>
      </c>
      <c r="C31" s="486"/>
      <c r="D31" s="215">
        <f>D26</f>
        <v>1</v>
      </c>
      <c r="E31" s="216">
        <f>G26</f>
        <v>2520</v>
      </c>
    </row>
    <row r="32" spans="1:7" x14ac:dyDescent="0.2">
      <c r="B32" s="487" t="s">
        <v>26</v>
      </c>
      <c r="C32" s="488"/>
      <c r="D32" s="216">
        <f>D27</f>
        <v>20</v>
      </c>
      <c r="E32" s="216">
        <f>G27</f>
        <v>50400</v>
      </c>
    </row>
  </sheetData>
  <sheetProtection algorithmName="SHA-512" hashValue="aADNkUHMy28eXazuf8+HmHWf4L0wgsl7KVR/+ejcuu0+7TSoInVZz/qibfcwPG8HxvG5aALQKWanx0MCXKvLdQ==" saltValue="Dso4EmXHYF6nr310ilQ0/Q==" spinCount="100000" sheet="1" objects="1" scenarios="1"/>
  <mergeCells count="11">
    <mergeCell ref="B30:C30"/>
    <mergeCell ref="B31:C31"/>
    <mergeCell ref="B32:C32"/>
    <mergeCell ref="A10:B10"/>
    <mergeCell ref="A5:G6"/>
    <mergeCell ref="A7:A9"/>
    <mergeCell ref="B7:B9"/>
    <mergeCell ref="C7:D8"/>
    <mergeCell ref="E7:E8"/>
    <mergeCell ref="F7:F9"/>
    <mergeCell ref="G7:G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1.1</vt:lpstr>
      <vt:lpstr>2.1</vt:lpstr>
      <vt:lpstr>3.1</vt:lpstr>
      <vt:lpstr>4.1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6.1</vt:lpstr>
      <vt:lpstr>'4.1'!Print_Area</vt:lpstr>
      <vt:lpstr>'5.14'!Print_Area</vt:lpstr>
      <vt:lpstr>'5.4'!Print_Area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БиФ</dc:creator>
  <cp:lastModifiedBy>Iva Mendova</cp:lastModifiedBy>
  <cp:lastPrinted>2023-09-07T13:18:54Z</cp:lastPrinted>
  <dcterms:created xsi:type="dcterms:W3CDTF">2023-06-21T11:56:37Z</dcterms:created>
  <dcterms:modified xsi:type="dcterms:W3CDTF">2024-03-07T14:24:13Z</dcterms:modified>
</cp:coreProperties>
</file>