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9980" windowHeight="8070"/>
  </bookViews>
  <sheets>
    <sheet name="Лист2" sheetId="6" r:id="rId1"/>
  </sheets>
  <definedNames>
    <definedName name="_xlnm.Print_Area" localSheetId="0">Лист2!$A$1:$N$140</definedName>
  </definedNames>
  <calcPr calcId="145621"/>
</workbook>
</file>

<file path=xl/calcChain.xml><?xml version="1.0" encoding="utf-8"?>
<calcChain xmlns="http://schemas.openxmlformats.org/spreadsheetml/2006/main">
  <c r="F77" i="6" l="1"/>
  <c r="D77" i="6" s="1"/>
  <c r="F76" i="6"/>
  <c r="D12" i="6" l="1"/>
  <c r="L12" i="6"/>
  <c r="F122" i="6" l="1"/>
  <c r="D122" i="6" s="1"/>
  <c r="N118" i="6"/>
  <c r="M118" i="6"/>
  <c r="L118" i="6"/>
  <c r="K118" i="6"/>
  <c r="J118" i="6"/>
  <c r="I118" i="6"/>
  <c r="H118" i="6"/>
  <c r="G118" i="6"/>
  <c r="E118" i="6"/>
  <c r="F137" i="6"/>
  <c r="D137" i="6" s="1"/>
  <c r="D136" i="6" s="1"/>
  <c r="D135" i="6" s="1"/>
  <c r="N136" i="6"/>
  <c r="N135" i="6" s="1"/>
  <c r="M136" i="6"/>
  <c r="M135" i="6" s="1"/>
  <c r="L136" i="6"/>
  <c r="L135" i="6" s="1"/>
  <c r="K136" i="6"/>
  <c r="J136" i="6"/>
  <c r="J135" i="6" s="1"/>
  <c r="I136" i="6"/>
  <c r="I135" i="6" s="1"/>
  <c r="H136" i="6"/>
  <c r="H135" i="6" s="1"/>
  <c r="G136" i="6"/>
  <c r="F136" i="6" s="1"/>
  <c r="E136" i="6"/>
  <c r="E135" i="6" s="1"/>
  <c r="K135" i="6"/>
  <c r="F124" i="6"/>
  <c r="D124" i="6" s="1"/>
  <c r="F123" i="6"/>
  <c r="D123" i="6" s="1"/>
  <c r="F121" i="6"/>
  <c r="D121" i="6" s="1"/>
  <c r="F120" i="6"/>
  <c r="D120" i="6" s="1"/>
  <c r="G135" i="6" l="1"/>
  <c r="F135" i="6" s="1"/>
  <c r="D118" i="6"/>
  <c r="N91" i="6"/>
  <c r="M91" i="6"/>
  <c r="L91" i="6"/>
  <c r="K91" i="6"/>
  <c r="J91" i="6"/>
  <c r="I91" i="6"/>
  <c r="H91" i="6"/>
  <c r="G91" i="6"/>
  <c r="E91" i="6"/>
  <c r="D91" i="6"/>
  <c r="F93" i="6"/>
  <c r="F92" i="6"/>
  <c r="E94" i="6"/>
  <c r="G94" i="6"/>
  <c r="H94" i="6"/>
  <c r="I94" i="6"/>
  <c r="J94" i="6"/>
  <c r="K94" i="6"/>
  <c r="L94" i="6"/>
  <c r="M94" i="6"/>
  <c r="N94" i="6"/>
  <c r="F95" i="6"/>
  <c r="D95" i="6" s="1"/>
  <c r="F96" i="6"/>
  <c r="D96" i="6" s="1"/>
  <c r="N78" i="6"/>
  <c r="M78" i="6"/>
  <c r="L78" i="6"/>
  <c r="K78" i="6"/>
  <c r="J78" i="6"/>
  <c r="I78" i="6"/>
  <c r="H78" i="6"/>
  <c r="G78" i="6"/>
  <c r="E78" i="6"/>
  <c r="F79" i="6"/>
  <c r="D79" i="6" s="1"/>
  <c r="E82" i="6"/>
  <c r="F91" i="6" l="1"/>
  <c r="D94" i="6"/>
  <c r="F94" i="6"/>
  <c r="D78" i="6"/>
  <c r="F78" i="6"/>
  <c r="F85" i="6"/>
  <c r="F84" i="6"/>
  <c r="F83" i="6"/>
  <c r="F82" i="6"/>
  <c r="D82" i="6" s="1"/>
  <c r="F56" i="6"/>
  <c r="D56" i="6" s="1"/>
  <c r="F55" i="6"/>
  <c r="D55" i="6" s="1"/>
  <c r="F49" i="6"/>
  <c r="D49" i="6" s="1"/>
  <c r="F48" i="6"/>
  <c r="D48" i="6" s="1"/>
  <c r="F72" i="6"/>
  <c r="D72" i="6" s="1"/>
  <c r="F47" i="6"/>
  <c r="D47" i="6" s="1"/>
  <c r="F60" i="6"/>
  <c r="D60" i="6" s="1"/>
  <c r="F59" i="6"/>
  <c r="D59" i="6" s="1"/>
  <c r="F70" i="6"/>
  <c r="D70" i="6" s="1"/>
  <c r="F69" i="6"/>
  <c r="D69" i="6" s="1"/>
  <c r="F71" i="6"/>
  <c r="D71" i="6" s="1"/>
  <c r="N57" i="6"/>
  <c r="M57" i="6"/>
  <c r="L57" i="6"/>
  <c r="K57" i="6"/>
  <c r="J57" i="6"/>
  <c r="I57" i="6"/>
  <c r="H57" i="6"/>
  <c r="G57" i="6"/>
  <c r="E57" i="6"/>
  <c r="F61" i="6"/>
  <c r="D61" i="6" s="1"/>
  <c r="F54" i="6"/>
  <c r="D54" i="6" s="1"/>
  <c r="N51" i="6"/>
  <c r="M51" i="6"/>
  <c r="L51" i="6"/>
  <c r="K51" i="6"/>
  <c r="J51" i="6"/>
  <c r="I51" i="6"/>
  <c r="H51" i="6"/>
  <c r="G51" i="6"/>
  <c r="E51" i="6"/>
  <c r="F53" i="6"/>
  <c r="D53" i="6" s="1"/>
  <c r="F52" i="6"/>
  <c r="D52" i="6" s="1"/>
  <c r="F44" i="6"/>
  <c r="D44" i="6" s="1"/>
  <c r="F67" i="6"/>
  <c r="D67" i="6" s="1"/>
  <c r="F66" i="6"/>
  <c r="D66" i="6" s="1"/>
  <c r="F65" i="6"/>
  <c r="D65" i="6" s="1"/>
  <c r="F64" i="6"/>
  <c r="D64" i="6" s="1"/>
  <c r="K139" i="6"/>
  <c r="K138" i="6" s="1"/>
  <c r="J139" i="6"/>
  <c r="J138" i="6" s="1"/>
  <c r="K133" i="6"/>
  <c r="K132" i="6" s="1"/>
  <c r="J133" i="6"/>
  <c r="J132" i="6" s="1"/>
  <c r="K130" i="6"/>
  <c r="K129" i="6" s="1"/>
  <c r="J130" i="6"/>
  <c r="J129" i="6" s="1"/>
  <c r="K127" i="6"/>
  <c r="K126" i="6" s="1"/>
  <c r="J127" i="6"/>
  <c r="J126" i="6" s="1"/>
  <c r="J125" i="6" s="1"/>
  <c r="K116" i="6"/>
  <c r="J116" i="6"/>
  <c r="K113" i="6"/>
  <c r="J113" i="6"/>
  <c r="K107" i="6"/>
  <c r="J107" i="6"/>
  <c r="K105" i="6"/>
  <c r="K104" i="6" s="1"/>
  <c r="J105" i="6"/>
  <c r="K102" i="6"/>
  <c r="J102" i="6"/>
  <c r="K100" i="6"/>
  <c r="J100" i="6"/>
  <c r="K97" i="6"/>
  <c r="J97" i="6"/>
  <c r="J90" i="6" s="1"/>
  <c r="K88" i="6"/>
  <c r="J88" i="6"/>
  <c r="K80" i="6"/>
  <c r="J80" i="6"/>
  <c r="K74" i="6"/>
  <c r="J74" i="6"/>
  <c r="K62" i="6"/>
  <c r="J62" i="6"/>
  <c r="K41" i="6"/>
  <c r="J41" i="6"/>
  <c r="K38" i="6"/>
  <c r="K37" i="6" s="1"/>
  <c r="J38" i="6"/>
  <c r="J37" i="6" s="1"/>
  <c r="K32" i="6"/>
  <c r="J32" i="6"/>
  <c r="K29" i="6"/>
  <c r="J29" i="6"/>
  <c r="K24" i="6"/>
  <c r="J24" i="6"/>
  <c r="K23" i="6"/>
  <c r="J23" i="6"/>
  <c r="K21" i="6"/>
  <c r="K20" i="6" s="1"/>
  <c r="J21" i="6"/>
  <c r="J20" i="6" s="1"/>
  <c r="K16" i="6"/>
  <c r="J16" i="6"/>
  <c r="K14" i="6"/>
  <c r="J14" i="6"/>
  <c r="K10" i="6"/>
  <c r="K9" i="6" s="1"/>
  <c r="J10" i="6"/>
  <c r="J9" i="6" s="1"/>
  <c r="F27" i="6"/>
  <c r="D27" i="6" s="1"/>
  <c r="D81" i="6"/>
  <c r="F89" i="6"/>
  <c r="D89" i="6" s="1"/>
  <c r="E11" i="6"/>
  <c r="K125" i="6" l="1"/>
  <c r="J104" i="6"/>
  <c r="K90" i="6"/>
  <c r="J73" i="6"/>
  <c r="K73" i="6"/>
  <c r="K40" i="6"/>
  <c r="J40" i="6"/>
  <c r="D51" i="6"/>
  <c r="F51" i="6"/>
  <c r="J19" i="6" l="1"/>
  <c r="K19" i="6"/>
  <c r="K8" i="6" s="1"/>
  <c r="J8" i="6"/>
  <c r="F75" i="6"/>
  <c r="D75" i="6" s="1"/>
  <c r="E133" i="6" l="1"/>
  <c r="E132" i="6" s="1"/>
  <c r="E130" i="6"/>
  <c r="E129" i="6" s="1"/>
  <c r="D130" i="6"/>
  <c r="D129" i="6" s="1"/>
  <c r="E139" i="6"/>
  <c r="E138" i="6" s="1"/>
  <c r="D139" i="6"/>
  <c r="D138" i="6" s="1"/>
  <c r="E116" i="6"/>
  <c r="E113" i="6"/>
  <c r="E107" i="6"/>
  <c r="E105" i="6"/>
  <c r="E104" i="6" s="1"/>
  <c r="D105" i="6"/>
  <c r="E102" i="6"/>
  <c r="E100" i="6"/>
  <c r="E97" i="6"/>
  <c r="D102" i="6"/>
  <c r="E88" i="6"/>
  <c r="D88" i="6"/>
  <c r="E80" i="6"/>
  <c r="E74" i="6"/>
  <c r="E62" i="6"/>
  <c r="E41" i="6"/>
  <c r="E38" i="6"/>
  <c r="E37" i="6" s="1"/>
  <c r="E32" i="6"/>
  <c r="G32" i="6"/>
  <c r="E29" i="6"/>
  <c r="E24" i="6"/>
  <c r="E21" i="6"/>
  <c r="E20" i="6" s="1"/>
  <c r="D21" i="6"/>
  <c r="D20" i="6" s="1"/>
  <c r="E14" i="6"/>
  <c r="E16" i="6"/>
  <c r="D16" i="6"/>
  <c r="D14" i="6"/>
  <c r="D10" i="6"/>
  <c r="E90" i="6" l="1"/>
  <c r="E40" i="6"/>
  <c r="E73" i="6"/>
  <c r="E23" i="6"/>
  <c r="D9" i="6"/>
  <c r="N139" i="6"/>
  <c r="N138" i="6" s="1"/>
  <c r="M139" i="6"/>
  <c r="L139" i="6"/>
  <c r="L138" i="6" s="1"/>
  <c r="I139" i="6"/>
  <c r="I138" i="6" s="1"/>
  <c r="H139" i="6"/>
  <c r="H138" i="6" s="1"/>
  <c r="M138" i="6"/>
  <c r="G139" i="6"/>
  <c r="G138" i="6" s="1"/>
  <c r="N133" i="6"/>
  <c r="N132" i="6" s="1"/>
  <c r="M133" i="6"/>
  <c r="M132" i="6" s="1"/>
  <c r="L133" i="6"/>
  <c r="L132" i="6" s="1"/>
  <c r="I133" i="6"/>
  <c r="I132" i="6" s="1"/>
  <c r="H133" i="6"/>
  <c r="H132" i="6" s="1"/>
  <c r="G133" i="6"/>
  <c r="G132" i="6" s="1"/>
  <c r="N130" i="6"/>
  <c r="N129" i="6" s="1"/>
  <c r="M130" i="6"/>
  <c r="M129" i="6" s="1"/>
  <c r="L130" i="6"/>
  <c r="L129" i="6" s="1"/>
  <c r="I130" i="6"/>
  <c r="I129" i="6" s="1"/>
  <c r="H130" i="6"/>
  <c r="H129" i="6" s="1"/>
  <c r="G130" i="6"/>
  <c r="G129" i="6" s="1"/>
  <c r="N127" i="6"/>
  <c r="N126" i="6" s="1"/>
  <c r="N125" i="6" s="1"/>
  <c r="M127" i="6"/>
  <c r="M126" i="6" s="1"/>
  <c r="M125" i="6" s="1"/>
  <c r="L127" i="6"/>
  <c r="L126" i="6" s="1"/>
  <c r="L125" i="6" s="1"/>
  <c r="I127" i="6"/>
  <c r="I126" i="6" s="1"/>
  <c r="I125" i="6" s="1"/>
  <c r="H127" i="6"/>
  <c r="H126" i="6" s="1"/>
  <c r="H125" i="6" s="1"/>
  <c r="G127" i="6"/>
  <c r="G126" i="6" s="1"/>
  <c r="G125" i="6" s="1"/>
  <c r="N116" i="6"/>
  <c r="M116" i="6"/>
  <c r="L116" i="6"/>
  <c r="I116" i="6"/>
  <c r="H116" i="6"/>
  <c r="G116" i="6"/>
  <c r="N113" i="6"/>
  <c r="M113" i="6"/>
  <c r="L113" i="6"/>
  <c r="I113" i="6"/>
  <c r="H113" i="6"/>
  <c r="G113" i="6"/>
  <c r="N107" i="6"/>
  <c r="M107" i="6"/>
  <c r="L107" i="6"/>
  <c r="I107" i="6"/>
  <c r="H107" i="6"/>
  <c r="G107" i="6"/>
  <c r="N105" i="6"/>
  <c r="N104" i="6" s="1"/>
  <c r="M105" i="6"/>
  <c r="M104" i="6" s="1"/>
  <c r="L105" i="6"/>
  <c r="L104" i="6" s="1"/>
  <c r="I105" i="6"/>
  <c r="I104" i="6" s="1"/>
  <c r="H105" i="6"/>
  <c r="H104" i="6" s="1"/>
  <c r="G105" i="6"/>
  <c r="G104" i="6" s="1"/>
  <c r="N100" i="6"/>
  <c r="M100" i="6"/>
  <c r="L100" i="6"/>
  <c r="I100" i="6"/>
  <c r="H100" i="6"/>
  <c r="G100" i="6"/>
  <c r="N102" i="6"/>
  <c r="M102" i="6"/>
  <c r="L102" i="6"/>
  <c r="I102" i="6"/>
  <c r="H102" i="6"/>
  <c r="G102" i="6"/>
  <c r="N97" i="6"/>
  <c r="M97" i="6"/>
  <c r="M90" i="6" s="1"/>
  <c r="L97" i="6"/>
  <c r="L90" i="6" s="1"/>
  <c r="I97" i="6"/>
  <c r="I90" i="6" s="1"/>
  <c r="H97" i="6"/>
  <c r="H90" i="6" s="1"/>
  <c r="G97" i="6"/>
  <c r="G90" i="6" s="1"/>
  <c r="N88" i="6"/>
  <c r="M88" i="6"/>
  <c r="L88" i="6"/>
  <c r="I88" i="6"/>
  <c r="H88" i="6"/>
  <c r="G88" i="6"/>
  <c r="F86" i="6"/>
  <c r="N90" i="6" l="1"/>
  <c r="E19" i="6"/>
  <c r="F138" i="6"/>
  <c r="F139" i="6"/>
  <c r="F132" i="6"/>
  <c r="F126" i="6"/>
  <c r="N80" i="6"/>
  <c r="M80" i="6"/>
  <c r="L80" i="6"/>
  <c r="I80" i="6"/>
  <c r="H80" i="6"/>
  <c r="G80" i="6"/>
  <c r="N74" i="6"/>
  <c r="N73" i="6" s="1"/>
  <c r="M74" i="6"/>
  <c r="M73" i="6" s="1"/>
  <c r="L74" i="6"/>
  <c r="L73" i="6" s="1"/>
  <c r="I74" i="6"/>
  <c r="H74" i="6"/>
  <c r="H73" i="6" s="1"/>
  <c r="G74" i="6"/>
  <c r="G73" i="6" s="1"/>
  <c r="N62" i="6"/>
  <c r="M62" i="6"/>
  <c r="L62" i="6"/>
  <c r="I62" i="6"/>
  <c r="H62" i="6"/>
  <c r="G62" i="6"/>
  <c r="N41" i="6"/>
  <c r="N40" i="6" s="1"/>
  <c r="M41" i="6"/>
  <c r="M40" i="6" s="1"/>
  <c r="L41" i="6"/>
  <c r="L40" i="6" s="1"/>
  <c r="I41" i="6"/>
  <c r="H41" i="6"/>
  <c r="H40" i="6" s="1"/>
  <c r="G41" i="6"/>
  <c r="G40" i="6" s="1"/>
  <c r="N38" i="6"/>
  <c r="N37" i="6" s="1"/>
  <c r="M38" i="6"/>
  <c r="M37" i="6" s="1"/>
  <c r="L38" i="6"/>
  <c r="L37" i="6" s="1"/>
  <c r="I38" i="6"/>
  <c r="I37" i="6" s="1"/>
  <c r="H38" i="6"/>
  <c r="H37" i="6" s="1"/>
  <c r="G38" i="6"/>
  <c r="G37" i="6" s="1"/>
  <c r="N32" i="6"/>
  <c r="M32" i="6"/>
  <c r="I32" i="6"/>
  <c r="H32" i="6"/>
  <c r="N29" i="6"/>
  <c r="M29" i="6"/>
  <c r="L29" i="6"/>
  <c r="I29" i="6"/>
  <c r="H29" i="6"/>
  <c r="G29" i="6"/>
  <c r="N24" i="6"/>
  <c r="M24" i="6"/>
  <c r="L24" i="6"/>
  <c r="I24" i="6"/>
  <c r="H24" i="6"/>
  <c r="G24" i="6"/>
  <c r="G23" i="6" s="1"/>
  <c r="N21" i="6"/>
  <c r="N20" i="6" s="1"/>
  <c r="M21" i="6"/>
  <c r="M20" i="6" s="1"/>
  <c r="L21" i="6"/>
  <c r="L20" i="6" s="1"/>
  <c r="I21" i="6"/>
  <c r="I20" i="6" s="1"/>
  <c r="H21" i="6"/>
  <c r="H20" i="6" s="1"/>
  <c r="G21" i="6"/>
  <c r="G20" i="6" s="1"/>
  <c r="I73" i="6" l="1"/>
  <c r="F73" i="6" s="1"/>
  <c r="I40" i="6"/>
  <c r="G19" i="6"/>
  <c r="H23" i="6"/>
  <c r="I23" i="6"/>
  <c r="N23" i="6"/>
  <c r="N19" i="6" s="1"/>
  <c r="M23" i="6"/>
  <c r="M19" i="6" s="1"/>
  <c r="L32" i="6"/>
  <c r="L23" i="6" s="1"/>
  <c r="I19" i="6" l="1"/>
  <c r="F23" i="6"/>
  <c r="H19" i="6"/>
  <c r="L19" i="6"/>
  <c r="N16" i="6"/>
  <c r="M16" i="6"/>
  <c r="L16" i="6"/>
  <c r="I16" i="6"/>
  <c r="H16" i="6"/>
  <c r="G16" i="6"/>
  <c r="N14" i="6"/>
  <c r="M14" i="6"/>
  <c r="L14" i="6"/>
  <c r="I14" i="6"/>
  <c r="H14" i="6"/>
  <c r="G14" i="6"/>
  <c r="N10" i="6"/>
  <c r="M10" i="6"/>
  <c r="L10" i="6"/>
  <c r="L9" i="6" s="1"/>
  <c r="I10" i="6"/>
  <c r="I9" i="6" s="1"/>
  <c r="G10" i="6"/>
  <c r="F140" i="6"/>
  <c r="F134" i="6"/>
  <c r="D134" i="6" s="1"/>
  <c r="F133" i="6"/>
  <c r="F131" i="6"/>
  <c r="F130" i="6"/>
  <c r="F129" i="6" s="1"/>
  <c r="F125" i="6" s="1"/>
  <c r="F128" i="6"/>
  <c r="F127" i="6"/>
  <c r="F119" i="6"/>
  <c r="F118" i="6" s="1"/>
  <c r="F117" i="6"/>
  <c r="D117" i="6" s="1"/>
  <c r="D116" i="6" s="1"/>
  <c r="F116" i="6"/>
  <c r="F115" i="6"/>
  <c r="D115" i="6" s="1"/>
  <c r="F114" i="6"/>
  <c r="D114" i="6" s="1"/>
  <c r="F113" i="6"/>
  <c r="F112" i="6"/>
  <c r="D112" i="6" s="1"/>
  <c r="F111" i="6"/>
  <c r="D111" i="6" s="1"/>
  <c r="F110" i="6"/>
  <c r="D110" i="6" s="1"/>
  <c r="F109" i="6"/>
  <c r="D109" i="6" s="1"/>
  <c r="F108" i="6"/>
  <c r="D108" i="6" s="1"/>
  <c r="F107" i="6"/>
  <c r="F106" i="6"/>
  <c r="F105" i="6"/>
  <c r="F103" i="6"/>
  <c r="F102" i="6"/>
  <c r="F101" i="6"/>
  <c r="D101" i="6" s="1"/>
  <c r="D100" i="6" s="1"/>
  <c r="F100" i="6"/>
  <c r="F99" i="6"/>
  <c r="D99" i="6" s="1"/>
  <c r="F98" i="6"/>
  <c r="D98" i="6" s="1"/>
  <c r="F97" i="6"/>
  <c r="F88" i="6"/>
  <c r="F87" i="6"/>
  <c r="D80" i="6" s="1"/>
  <c r="F81" i="6"/>
  <c r="F80" i="6"/>
  <c r="F74" i="6"/>
  <c r="F68" i="6"/>
  <c r="D68" i="6" s="1"/>
  <c r="F63" i="6"/>
  <c r="D63" i="6" s="1"/>
  <c r="F62" i="6"/>
  <c r="F58" i="6"/>
  <c r="F50" i="6"/>
  <c r="D50" i="6" s="1"/>
  <c r="F46" i="6"/>
  <c r="D46" i="6" s="1"/>
  <c r="F45" i="6"/>
  <c r="D45" i="6" s="1"/>
  <c r="F43" i="6"/>
  <c r="D43" i="6" s="1"/>
  <c r="F42" i="6"/>
  <c r="D42" i="6" s="1"/>
  <c r="F41" i="6"/>
  <c r="F39" i="6"/>
  <c r="D39" i="6" s="1"/>
  <c r="D38" i="6" s="1"/>
  <c r="D37" i="6" s="1"/>
  <c r="F38" i="6"/>
  <c r="F37" i="6" s="1"/>
  <c r="F36" i="6"/>
  <c r="D36" i="6" s="1"/>
  <c r="F35" i="6"/>
  <c r="D35" i="6" s="1"/>
  <c r="F34" i="6"/>
  <c r="D34" i="6" s="1"/>
  <c r="F33" i="6"/>
  <c r="D33" i="6" s="1"/>
  <c r="F32" i="6"/>
  <c r="F31" i="6"/>
  <c r="D31" i="6" s="1"/>
  <c r="F30" i="6"/>
  <c r="D30" i="6" s="1"/>
  <c r="F29" i="6"/>
  <c r="F28" i="6"/>
  <c r="D28" i="6" s="1"/>
  <c r="F26" i="6"/>
  <c r="D26" i="6" s="1"/>
  <c r="F25" i="6"/>
  <c r="D25" i="6" s="1"/>
  <c r="F24" i="6"/>
  <c r="F22" i="6"/>
  <c r="F21" i="6"/>
  <c r="F20" i="6" s="1"/>
  <c r="F18" i="6"/>
  <c r="F17" i="6"/>
  <c r="F15" i="6"/>
  <c r="F13" i="6"/>
  <c r="F11" i="6"/>
  <c r="F104" i="6" l="1"/>
  <c r="F90" i="6"/>
  <c r="N9" i="6"/>
  <c r="N8" i="6" s="1"/>
  <c r="I8" i="6"/>
  <c r="D58" i="6"/>
  <c r="D57" i="6" s="1"/>
  <c r="F57" i="6"/>
  <c r="F40" i="6" s="1"/>
  <c r="M9" i="6"/>
  <c r="M8" i="6" s="1"/>
  <c r="G9" i="6"/>
  <c r="G8" i="6" s="1"/>
  <c r="L8" i="6"/>
  <c r="F19" i="6"/>
  <c r="D127" i="6"/>
  <c r="D126" i="6" s="1"/>
  <c r="E128" i="6"/>
  <c r="E127" i="6" s="1"/>
  <c r="E126" i="6" s="1"/>
  <c r="D133" i="6"/>
  <c r="D132" i="6" s="1"/>
  <c r="D125" i="6" s="1"/>
  <c r="D97" i="6"/>
  <c r="D90" i="6" s="1"/>
  <c r="D107" i="6"/>
  <c r="D113" i="6"/>
  <c r="D24" i="6"/>
  <c r="D29" i="6"/>
  <c r="D32" i="6"/>
  <c r="D41" i="6"/>
  <c r="D62" i="6"/>
  <c r="D74" i="6"/>
  <c r="D73" i="6" s="1"/>
  <c r="F16" i="6"/>
  <c r="F14" i="6"/>
  <c r="D104" i="6" l="1"/>
  <c r="E125" i="6"/>
  <c r="D40" i="6"/>
  <c r="D23" i="6"/>
  <c r="D19" i="6" l="1"/>
  <c r="D8" i="6" s="1"/>
  <c r="H10" i="6"/>
  <c r="F10" i="6" s="1"/>
  <c r="F12" i="6"/>
  <c r="E12" i="6" s="1"/>
  <c r="E10" i="6" s="1"/>
  <c r="E9" i="6" s="1"/>
  <c r="E8" i="6" s="1"/>
  <c r="H9" i="6" l="1"/>
  <c r="F9" i="6" l="1"/>
  <c r="H8" i="6"/>
  <c r="F8" i="6" s="1"/>
</calcChain>
</file>

<file path=xl/sharedStrings.xml><?xml version="1.0" encoding="utf-8"?>
<sst xmlns="http://schemas.openxmlformats.org/spreadsheetml/2006/main" count="241" uniqueCount="139">
  <si>
    <t>енергийно-ефективна реконструкция в сгради на ДГ /разсрочено плащане/</t>
  </si>
  <si>
    <t>придобиване на земя</t>
  </si>
  <si>
    <t>лек автомобил за РИМ</t>
  </si>
  <si>
    <t>лекотоварен бордови автомобил за ОП"Обреден дом"</t>
  </si>
  <si>
    <t xml:space="preserve"> изграждане на навес в складова база на ОП"Разградлес"</t>
  </si>
  <si>
    <t>автомобил с висока проходимост за ОП"Разградлес"</t>
  </si>
  <si>
    <t>основен ремонт и подобрения на сграда № 22 /откупване на извършен от ползвател основен ремонт съгл.Наредба № 21/-ОП"Бизнес зона "Перистър"</t>
  </si>
  <si>
    <t>гумени ограничители за скоростта /за вход-изход/-ОП"Бизнес зона "Перистър"</t>
  </si>
  <si>
    <t>в лева</t>
  </si>
  <si>
    <t>компютри и хардуер</t>
  </si>
  <si>
    <t>друго оборудване, машини и съоръжения</t>
  </si>
  <si>
    <t>програмни продукти и лицензи</t>
  </si>
  <si>
    <t>стопански инвентар</t>
  </si>
  <si>
    <t>транспортни средства</t>
  </si>
  <si>
    <t>обекти</t>
  </si>
  <si>
    <t>други НДА</t>
  </si>
  <si>
    <t xml:space="preserve">Р А З Ч Е Т </t>
  </si>
  <si>
    <t>Приложение № 5</t>
  </si>
  <si>
    <t>за финансиране на капиталовите разходи на Община Разград</t>
  </si>
  <si>
    <t>§§</t>
  </si>
  <si>
    <t>Обекти</t>
  </si>
  <si>
    <t>Година начало-година край на изпълнение на обекта</t>
  </si>
  <si>
    <t>Усвоено</t>
  </si>
  <si>
    <t>Сметна стойност</t>
  </si>
  <si>
    <t>Уточнен план</t>
  </si>
  <si>
    <t>в т.ч. по източници на финансиране:</t>
  </si>
  <si>
    <t>Целева субсидия за капиталови разходи</t>
  </si>
  <si>
    <t>Преходен остатък от целева субсидия</t>
  </si>
  <si>
    <t>Собствени средства</t>
  </si>
  <si>
    <t>Други източници на финансиране</t>
  </si>
  <si>
    <t>Обща субсидия</t>
  </si>
  <si>
    <t>Европейски средства със съответното съфинансиране</t>
  </si>
  <si>
    <t>Всичко напиталови разходи</t>
  </si>
  <si>
    <t>51-00</t>
  </si>
  <si>
    <t>Основен ремонт</t>
  </si>
  <si>
    <t>функция 06 "Жилищно строителство, БКС и опазване на околната среда"</t>
  </si>
  <si>
    <t>функция 07 "Почивно дело, култура, религиозни дейности"</t>
  </si>
  <si>
    <t>функция 08 "Икономически дейности и услуги"</t>
  </si>
  <si>
    <t>52-00</t>
  </si>
  <si>
    <t>Придобиване на ДМА</t>
  </si>
  <si>
    <t>функция 01 "Общи държавни служби"</t>
  </si>
  <si>
    <t>компютърна техника за ОА</t>
  </si>
  <si>
    <t>функция 03 "Образование"</t>
  </si>
  <si>
    <t xml:space="preserve">хладилник за ОП УСХПД </t>
  </si>
  <si>
    <t>функция 04 "Здравеопазване"</t>
  </si>
  <si>
    <t>функция 05 "Социално осигуряване, подпомагане и грижи"</t>
  </si>
  <si>
    <t>климатици за РИМ</t>
  </si>
  <si>
    <t>изграждане на 100 м. канализация в с.Недоклан, вкл.проектиране</t>
  </si>
  <si>
    <t>53-00</t>
  </si>
  <si>
    <t>Придобиване на НДА</t>
  </si>
  <si>
    <t>общ устройствен план на Община Разград</t>
  </si>
  <si>
    <t>54-00</t>
  </si>
  <si>
    <t>Придобиване на земя</t>
  </si>
  <si>
    <t>2017/2017</t>
  </si>
  <si>
    <t>2014/2019</t>
  </si>
  <si>
    <t>основен ремонт СЗ"Абритус"-разсрочено плащане</t>
  </si>
  <si>
    <t>2016/2023</t>
  </si>
  <si>
    <t>през 2018 г.</t>
  </si>
  <si>
    <t xml:space="preserve">основен ремонт тротоари в гр.Разград </t>
  </si>
  <si>
    <t>платформа до 3,5 т за ОП"Паркстрой"</t>
  </si>
  <si>
    <t>2017/2018</t>
  </si>
  <si>
    <t>програмен продукт за управление на документооборота и административните процеси</t>
  </si>
  <si>
    <t>лек автомобил-тип фургон за ДСП</t>
  </si>
  <si>
    <t>хладилен шкаф за ДСП</t>
  </si>
  <si>
    <t>2018-2018</t>
  </si>
  <si>
    <t>Други ДМА</t>
  </si>
  <si>
    <t>санитарен контейнер /комбиниран баня-тоалетна, мъже-жени за ОП"Паркстрой"</t>
  </si>
  <si>
    <t>2016/2018</t>
  </si>
  <si>
    <t>монтажни елементи за изграждане на ревизионна шахта за дренажната система на обект:Регионално депо за неопасни отпадъци-Разград</t>
  </si>
  <si>
    <t>изграждане на спортна и фитнес площадка на ул."Арда"-Разград</t>
  </si>
  <si>
    <t>2018-2019</t>
  </si>
  <si>
    <t>изграждане на отноднителна канавка на общински терен между тренировъчна база на ПФК"Лудогорец" и местно дере до обект"Стрелбище"</t>
  </si>
  <si>
    <t>климатици за хижа "Пчелина"</t>
  </si>
  <si>
    <t>моторна коса за ОП"Обреден дом"</t>
  </si>
  <si>
    <t>изграждане на пешеходни алеи в Нов гробищен парк-Разград</t>
  </si>
  <si>
    <t>автомобил с висока проходимост 4х4 за Приют за безстопанствени животни</t>
  </si>
  <si>
    <t>пушка за ловене на безстопанствени кучета за Приют за безстопанствени животни</t>
  </si>
  <si>
    <t>основен ремонт на път RAZ  1116/ІІ-49, Манастирско-Разград/-Островче</t>
  </si>
  <si>
    <t>2017-2018</t>
  </si>
  <si>
    <t>компютърни конфигурации- за ОУ"В.Левски"</t>
  </si>
  <si>
    <t>мултимедийни проектори за ОУ"В.Левски"</t>
  </si>
  <si>
    <t>интерактивен екран за ОУ"В.Левски"</t>
  </si>
  <si>
    <t>музикална уредба за ОУ"В.Левски"</t>
  </si>
  <si>
    <t>пръскачка за ПГССХВТ"А.Кънчев"</t>
  </si>
  <si>
    <t>копирна машина за ЦПЛР-ЦРД</t>
  </si>
  <si>
    <t>мултифункционално устройство за ОП"УСХПД"</t>
  </si>
  <si>
    <t>пекарни за ОП"УСХПД"</t>
  </si>
  <si>
    <t>вертикален фризер за ДЯ"Звездици"</t>
  </si>
  <si>
    <t>Преходен остатък от обща субсидия</t>
  </si>
  <si>
    <t>Преходен остатък от целеви трансфери</t>
  </si>
  <si>
    <t>принтери за ДВД</t>
  </si>
  <si>
    <t>компютърни системи за ДВД</t>
  </si>
  <si>
    <t>телевизори за ДВД</t>
  </si>
  <si>
    <t>перални за ДВД</t>
  </si>
  <si>
    <t>сушилня за ДВД</t>
  </si>
  <si>
    <t>кладилници за ДВД</t>
  </si>
  <si>
    <t>хладилни витрини за ДВД</t>
  </si>
  <si>
    <t>лаптопи за ДВД</t>
  </si>
  <si>
    <t>система за видеонаблюдение за ЦНСТ за деца и младежи без увреждания</t>
  </si>
  <si>
    <t>лаптоп за ЦРСИ-Просторно</t>
  </si>
  <si>
    <t>готварска печка за ЦРСИ-Просторно</t>
  </si>
  <si>
    <t>пералня за ЦРСИ-Разград</t>
  </si>
  <si>
    <t>климатик за ЦРСИ-Разград</t>
  </si>
  <si>
    <t>пералня за ЗЖ-Просторно</t>
  </si>
  <si>
    <t>лек автомобил за ДЦВХУ</t>
  </si>
  <si>
    <t>лек автомобил за ДЦДУ</t>
  </si>
  <si>
    <t>компютърна система за ДСХ</t>
  </si>
  <si>
    <t>компютърна система за ДЦВХУ</t>
  </si>
  <si>
    <t>храсторез за  ЗЖ-Просторно</t>
  </si>
  <si>
    <t>лек автомобил за ЦНСТза деца и младежи с увреждания</t>
  </si>
  <si>
    <t>принтери за ЦРДУ</t>
  </si>
  <si>
    <t>компютърна система за ЦРДУ</t>
  </si>
  <si>
    <t>мултифункционални устройства за ЦРДУ</t>
  </si>
  <si>
    <t>музикална уредба за ЦРДУ</t>
  </si>
  <si>
    <t>реконструкция на водопроводи в жк“Орел“ гр.Разград“, включващ етап Източна част и етап Западна част</t>
  </si>
  <si>
    <t>2016-2018</t>
  </si>
  <si>
    <t>основен ремонт на улици в Разград</t>
  </si>
  <si>
    <t>Доизграждане на участъци от улично осветление в гр.Разград /инженеринг-проектиране и изпълнение/</t>
  </si>
  <si>
    <t>изграждане на улична водопроводна мрежа и улична канализация по ул."Кичево"-Разград /за подвързване на Кастрационен център, Приют за кучета, площадка за разделно събиране на опасни битови отпадъци/</t>
  </si>
  <si>
    <t>миничелен товарач за ОП"Ремонтстрой"</t>
  </si>
  <si>
    <t>тракторна косачка за  ОП"Паркстрой"</t>
  </si>
  <si>
    <t>компютърни системи за РИМ</t>
  </si>
  <si>
    <t>компютърни системи за РБ</t>
  </si>
  <si>
    <t>ПП за РБ</t>
  </si>
  <si>
    <t>климатик за ОП"Разградлес"</t>
  </si>
  <si>
    <t>храсторези за ОП"Разградлес"</t>
  </si>
  <si>
    <t>оборудване, преустройство на автомобил в самосвал за ОП"Разградлес"</t>
  </si>
  <si>
    <t>система за видеонаблюдение /ІІІ етап/- ОП"Бизнес зона "Перистър"</t>
  </si>
  <si>
    <t>авторски надзор "Ипфраструктура"./ІІ етап/ за ОП"Бизнес зона "Перистър"</t>
  </si>
  <si>
    <t>площадкова инфраструктура /ІІ етап/ - тротоари, паркинги, асфалтови работи, портални врати за ОП"Бизнес зона "Перистър"</t>
  </si>
  <si>
    <t>компютърни конфигурации за ОП"Общински пазари"</t>
  </si>
  <si>
    <t>ПП за ОП"Общински пазари"</t>
  </si>
  <si>
    <t>инженеринг "Складово хале" за ОП"Бизнес зона "Перистър"</t>
  </si>
  <si>
    <t>строителен надзор "Складово хале", "Инфраструктура" /ІІ етап/ и оценка на съответствие за ОП"Бизнес зона"Перистър"</t>
  </si>
  <si>
    <t>2018/2018</t>
  </si>
  <si>
    <t>лек автомобил с висока проходимост за ОП"Паркстрой"</t>
  </si>
  <si>
    <t>изграждане на газова инсталация, преносна мрежа и площадка за цистерна за доставка на газ за КСУВХУ-Просторно /ЦНСТ и ЦРСИ/, инженеринг</t>
  </si>
  <si>
    <t>газов котел за ЦПЛР-УСШ, вкл.монтаж</t>
  </si>
  <si>
    <t>изграждане на кастрационен център за кучета, вкл. авторски надзор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</si>
</sst>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1" fillId="5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2" borderId="4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0"/>
  <sheetViews>
    <sheetView tabSelected="1" zoomScale="110" zoomScaleNormal="110" workbookViewId="0">
      <selection activeCell="I81" sqref="I81"/>
    </sheetView>
  </sheetViews>
  <sheetFormatPr defaultRowHeight="15" x14ac:dyDescent="0.25"/>
  <cols>
    <col min="1" max="1" width="6.5703125" style="2" customWidth="1"/>
    <col min="2" max="2" width="37" style="2" customWidth="1"/>
    <col min="3" max="3" width="10.42578125" style="2" customWidth="1"/>
    <col min="4" max="4" width="9.140625" style="2"/>
    <col min="5" max="5" width="10.85546875" style="2" bestFit="1" customWidth="1"/>
    <col min="6" max="6" width="9.140625" style="2"/>
    <col min="7" max="7" width="10.140625" style="2" customWidth="1"/>
    <col min="8" max="8" width="10" style="2" customWidth="1"/>
    <col min="9" max="9" width="9.140625" style="2"/>
    <col min="10" max="10" width="10.140625" style="2" customWidth="1"/>
    <col min="11" max="11" width="10.5703125" style="2" customWidth="1"/>
    <col min="12" max="12" width="10.85546875" style="2" customWidth="1"/>
    <col min="13" max="13" width="12.85546875" style="2" customWidth="1"/>
    <col min="14" max="14" width="14.85546875" style="2" customWidth="1"/>
    <col min="15" max="16384" width="9.140625" style="2"/>
  </cols>
  <sheetData>
    <row r="1" spans="1:14" x14ac:dyDescent="0.25">
      <c r="G1" s="5"/>
      <c r="H1" s="6"/>
      <c r="M1" s="34" t="s">
        <v>17</v>
      </c>
      <c r="N1" s="34"/>
    </row>
    <row r="2" spans="1:14" s="7" customFormat="1" ht="15.75" x14ac:dyDescent="0.25">
      <c r="A2" s="35" t="s">
        <v>16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s="7" customFormat="1" ht="15.75" x14ac:dyDescent="0.25">
      <c r="A3" s="35" t="s">
        <v>18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s="7" customFormat="1" ht="15.75" x14ac:dyDescent="0.25">
      <c r="A4" s="35" t="s">
        <v>57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s="1" customFormat="1" ht="14.25" x14ac:dyDescent="0.2">
      <c r="N5" s="8" t="s">
        <v>8</v>
      </c>
    </row>
    <row r="6" spans="1:14" s="12" customFormat="1" ht="14.25" customHeight="1" x14ac:dyDescent="0.2">
      <c r="A6" s="39" t="s">
        <v>19</v>
      </c>
      <c r="B6" s="39" t="s">
        <v>20</v>
      </c>
      <c r="C6" s="39" t="s">
        <v>21</v>
      </c>
      <c r="D6" s="39" t="s">
        <v>23</v>
      </c>
      <c r="E6" s="39" t="s">
        <v>22</v>
      </c>
      <c r="F6" s="39" t="s">
        <v>24</v>
      </c>
      <c r="G6" s="36" t="s">
        <v>25</v>
      </c>
      <c r="H6" s="37"/>
      <c r="I6" s="37"/>
      <c r="J6" s="37"/>
      <c r="K6" s="37"/>
      <c r="L6" s="37"/>
      <c r="M6" s="37"/>
      <c r="N6" s="38"/>
    </row>
    <row r="7" spans="1:14" s="12" customFormat="1" ht="79.5" customHeight="1" x14ac:dyDescent="0.2">
      <c r="A7" s="39"/>
      <c r="B7" s="39"/>
      <c r="C7" s="39"/>
      <c r="D7" s="39"/>
      <c r="E7" s="39"/>
      <c r="F7" s="39"/>
      <c r="G7" s="14" t="s">
        <v>26</v>
      </c>
      <c r="H7" s="14" t="s">
        <v>27</v>
      </c>
      <c r="I7" s="14" t="s">
        <v>30</v>
      </c>
      <c r="J7" s="26" t="s">
        <v>88</v>
      </c>
      <c r="K7" s="26" t="s">
        <v>89</v>
      </c>
      <c r="L7" s="14" t="s">
        <v>28</v>
      </c>
      <c r="M7" s="14" t="s">
        <v>29</v>
      </c>
      <c r="N7" s="14" t="s">
        <v>31</v>
      </c>
    </row>
    <row r="8" spans="1:14" s="1" customFormat="1" ht="14.25" x14ac:dyDescent="0.2">
      <c r="A8" s="9"/>
      <c r="B8" s="9" t="s">
        <v>32</v>
      </c>
      <c r="C8" s="19"/>
      <c r="D8" s="9">
        <f>+D9+D19+D125+D138</f>
        <v>7318498</v>
      </c>
      <c r="E8" s="9">
        <f>+E9+E19+E125+E138</f>
        <v>3363162</v>
      </c>
      <c r="F8" s="9">
        <f t="shared" ref="F8:F14" si="0">SUM(G8:N8)</f>
        <v>2753874</v>
      </c>
      <c r="G8" s="9">
        <f>+G9+G19+G125+G138</f>
        <v>840300</v>
      </c>
      <c r="H8" s="9">
        <f>+H9+H19+H125+H138</f>
        <v>194634</v>
      </c>
      <c r="I8" s="9">
        <f>+I9+I19+I125+I138</f>
        <v>41480</v>
      </c>
      <c r="J8" s="9">
        <f>+J9+J19+J125+J138</f>
        <v>146714</v>
      </c>
      <c r="K8" s="9">
        <f>+K9+K19+K125+K138</f>
        <v>818010</v>
      </c>
      <c r="L8" s="9">
        <f>+L9+L19+L125+L138</f>
        <v>712736</v>
      </c>
      <c r="M8" s="9">
        <f>+M9+M19+M125+M138</f>
        <v>0</v>
      </c>
      <c r="N8" s="9">
        <f>+N9+N19+N125+N138</f>
        <v>0</v>
      </c>
    </row>
    <row r="9" spans="1:14" s="1" customFormat="1" ht="14.25" x14ac:dyDescent="0.2">
      <c r="A9" s="10" t="s">
        <v>33</v>
      </c>
      <c r="B9" s="10" t="s">
        <v>34</v>
      </c>
      <c r="C9" s="20"/>
      <c r="D9" s="10">
        <f>+D10+D14+D16</f>
        <v>3171068</v>
      </c>
      <c r="E9" s="10">
        <f>+E10+E14+E16</f>
        <v>1029222</v>
      </c>
      <c r="F9" s="10">
        <f t="shared" si="0"/>
        <v>1002724</v>
      </c>
      <c r="G9" s="10">
        <f t="shared" ref="G9:N9" si="1">+G10+G14+G16</f>
        <v>355320</v>
      </c>
      <c r="H9" s="10">
        <f t="shared" si="1"/>
        <v>0</v>
      </c>
      <c r="I9" s="10">
        <f t="shared" si="1"/>
        <v>0</v>
      </c>
      <c r="J9" s="10">
        <f t="shared" si="1"/>
        <v>0</v>
      </c>
      <c r="K9" s="10">
        <f t="shared" si="1"/>
        <v>403528</v>
      </c>
      <c r="L9" s="10">
        <f t="shared" si="1"/>
        <v>243876</v>
      </c>
      <c r="M9" s="10">
        <f t="shared" si="1"/>
        <v>0</v>
      </c>
      <c r="N9" s="10">
        <f t="shared" si="1"/>
        <v>0</v>
      </c>
    </row>
    <row r="10" spans="1:14" s="12" customFormat="1" ht="25.5" x14ac:dyDescent="0.2">
      <c r="A10" s="11"/>
      <c r="B10" s="11" t="s">
        <v>35</v>
      </c>
      <c r="C10" s="21"/>
      <c r="D10" s="11">
        <f>SUM(D11:D13)</f>
        <v>1473750</v>
      </c>
      <c r="E10" s="11">
        <f>SUM(E11:E13)</f>
        <v>913174</v>
      </c>
      <c r="F10" s="11">
        <f t="shared" si="0"/>
        <v>625574</v>
      </c>
      <c r="G10" s="11">
        <f>SUM(G11:G13)</f>
        <v>99320</v>
      </c>
      <c r="H10" s="11">
        <f>SUM(H11:H13)</f>
        <v>0</v>
      </c>
      <c r="I10" s="11">
        <f>SUM(I11:I13)</f>
        <v>0</v>
      </c>
      <c r="J10" s="11">
        <f t="shared" ref="J10:K10" si="2">SUM(J11:J13)</f>
        <v>0</v>
      </c>
      <c r="K10" s="11">
        <f t="shared" si="2"/>
        <v>403528</v>
      </c>
      <c r="L10" s="11">
        <f>SUM(L11:L13)</f>
        <v>122726</v>
      </c>
      <c r="M10" s="11">
        <f>SUM(M11:M13)</f>
        <v>0</v>
      </c>
      <c r="N10" s="11">
        <f>SUM(N11:N13)</f>
        <v>0</v>
      </c>
    </row>
    <row r="11" spans="1:14" s="5" customFormat="1" ht="25.5" x14ac:dyDescent="0.2">
      <c r="A11" s="4"/>
      <c r="B11" s="15" t="s">
        <v>0</v>
      </c>
      <c r="C11" s="22" t="s">
        <v>54</v>
      </c>
      <c r="D11" s="4">
        <v>449830</v>
      </c>
      <c r="E11" s="15">
        <f>223546+93156</f>
        <v>316702</v>
      </c>
      <c r="F11" s="4">
        <f t="shared" si="0"/>
        <v>98806</v>
      </c>
      <c r="G11" s="4"/>
      <c r="H11" s="4"/>
      <c r="I11" s="4"/>
      <c r="J11" s="4"/>
      <c r="K11" s="4"/>
      <c r="L11" s="4">
        <v>98806</v>
      </c>
      <c r="M11" s="4"/>
      <c r="N11" s="4"/>
    </row>
    <row r="12" spans="1:14" s="5" customFormat="1" ht="12.75" x14ac:dyDescent="0.2">
      <c r="A12" s="4"/>
      <c r="B12" s="15" t="s">
        <v>116</v>
      </c>
      <c r="C12" s="24" t="s">
        <v>78</v>
      </c>
      <c r="D12" s="4">
        <f>1000000+23420+500</f>
        <v>1023920</v>
      </c>
      <c r="E12" s="15">
        <f>+D12-F12</f>
        <v>596472</v>
      </c>
      <c r="F12" s="4">
        <f t="shared" si="0"/>
        <v>427448</v>
      </c>
      <c r="G12" s="4"/>
      <c r="H12" s="4"/>
      <c r="I12" s="4"/>
      <c r="J12" s="4"/>
      <c r="K12" s="4">
        <v>403528</v>
      </c>
      <c r="L12" s="4">
        <f>23420+500</f>
        <v>23920</v>
      </c>
      <c r="M12" s="4"/>
      <c r="N12" s="4"/>
    </row>
    <row r="13" spans="1:14" s="5" customFormat="1" ht="12.75" x14ac:dyDescent="0.2">
      <c r="A13" s="4"/>
      <c r="B13" s="4" t="s">
        <v>58</v>
      </c>
      <c r="C13" s="24" t="s">
        <v>64</v>
      </c>
      <c r="D13" s="15"/>
      <c r="E13" s="4"/>
      <c r="F13" s="4">
        <f t="shared" si="0"/>
        <v>99320</v>
      </c>
      <c r="G13" s="4">
        <v>99320</v>
      </c>
      <c r="H13" s="4"/>
      <c r="I13" s="4"/>
      <c r="J13" s="4"/>
      <c r="K13" s="4"/>
      <c r="L13" s="4"/>
      <c r="M13" s="4"/>
      <c r="N13" s="4"/>
    </row>
    <row r="14" spans="1:14" s="12" customFormat="1" ht="25.5" x14ac:dyDescent="0.2">
      <c r="A14" s="11"/>
      <c r="B14" s="11" t="s">
        <v>36</v>
      </c>
      <c r="C14" s="21"/>
      <c r="D14" s="11">
        <f>SUM(D15:D15)</f>
        <v>1319270</v>
      </c>
      <c r="E14" s="11">
        <f>SUM(E15:E15)</f>
        <v>0</v>
      </c>
      <c r="F14" s="11">
        <f t="shared" si="0"/>
        <v>115150</v>
      </c>
      <c r="G14" s="11">
        <f t="shared" ref="G14:N14" si="3">SUM(G15:G15)</f>
        <v>0</v>
      </c>
      <c r="H14" s="11">
        <f t="shared" si="3"/>
        <v>0</v>
      </c>
      <c r="I14" s="11">
        <f t="shared" si="3"/>
        <v>0</v>
      </c>
      <c r="J14" s="11">
        <f t="shared" si="3"/>
        <v>0</v>
      </c>
      <c r="K14" s="11">
        <f t="shared" si="3"/>
        <v>0</v>
      </c>
      <c r="L14" s="11">
        <f t="shared" si="3"/>
        <v>115150</v>
      </c>
      <c r="M14" s="11">
        <f t="shared" si="3"/>
        <v>0</v>
      </c>
      <c r="N14" s="11">
        <f t="shared" si="3"/>
        <v>0</v>
      </c>
    </row>
    <row r="15" spans="1:14" s="5" customFormat="1" ht="25.5" customHeight="1" x14ac:dyDescent="0.2">
      <c r="A15" s="4"/>
      <c r="B15" s="16" t="s">
        <v>55</v>
      </c>
      <c r="C15" s="22" t="s">
        <v>56</v>
      </c>
      <c r="D15" s="4">
        <v>1319270</v>
      </c>
      <c r="E15" s="4"/>
      <c r="F15" s="4">
        <f>SUM(G15:N15)</f>
        <v>115150</v>
      </c>
      <c r="G15" s="4"/>
      <c r="H15" s="4"/>
      <c r="I15" s="4"/>
      <c r="J15" s="4"/>
      <c r="K15" s="4"/>
      <c r="L15" s="4">
        <v>115150</v>
      </c>
      <c r="M15" s="4"/>
      <c r="N15" s="4"/>
    </row>
    <row r="16" spans="1:14" s="12" customFormat="1" ht="25.5" x14ac:dyDescent="0.2">
      <c r="A16" s="11"/>
      <c r="B16" s="11" t="s">
        <v>37</v>
      </c>
      <c r="C16" s="21"/>
      <c r="D16" s="11">
        <f t="shared" ref="D16:E16" si="4">SUM(D17:D18)</f>
        <v>378048</v>
      </c>
      <c r="E16" s="11">
        <f t="shared" si="4"/>
        <v>116048</v>
      </c>
      <c r="F16" s="11">
        <f>SUM(G16:N16)</f>
        <v>262000</v>
      </c>
      <c r="G16" s="11">
        <f>SUM(G17:G18)</f>
        <v>256000</v>
      </c>
      <c r="H16" s="11">
        <f t="shared" ref="H16:N16" si="5">SUM(H17:H18)</f>
        <v>0</v>
      </c>
      <c r="I16" s="11">
        <f t="shared" si="5"/>
        <v>0</v>
      </c>
      <c r="J16" s="11">
        <f t="shared" ref="J16:K16" si="6">SUM(J17:J18)</f>
        <v>0</v>
      </c>
      <c r="K16" s="11">
        <f t="shared" si="6"/>
        <v>0</v>
      </c>
      <c r="L16" s="11">
        <f t="shared" si="5"/>
        <v>6000</v>
      </c>
      <c r="M16" s="11">
        <f t="shared" si="5"/>
        <v>0</v>
      </c>
      <c r="N16" s="11">
        <f t="shared" si="5"/>
        <v>0</v>
      </c>
    </row>
    <row r="17" spans="1:14" s="5" customFormat="1" ht="51" x14ac:dyDescent="0.2">
      <c r="A17" s="4"/>
      <c r="B17" s="15" t="s">
        <v>6</v>
      </c>
      <c r="C17" s="22" t="s">
        <v>134</v>
      </c>
      <c r="D17" s="17">
        <v>6000</v>
      </c>
      <c r="E17" s="4"/>
      <c r="F17" s="4">
        <f>SUM(G17:N17)</f>
        <v>6000</v>
      </c>
      <c r="G17" s="4"/>
      <c r="H17" s="4"/>
      <c r="I17" s="4"/>
      <c r="J17" s="4"/>
      <c r="K17" s="4"/>
      <c r="L17" s="4">
        <v>6000</v>
      </c>
      <c r="M17" s="4"/>
      <c r="N17" s="4"/>
    </row>
    <row r="18" spans="1:14" s="5" customFormat="1" ht="25.5" x14ac:dyDescent="0.2">
      <c r="A18" s="4"/>
      <c r="B18" s="4" t="s">
        <v>77</v>
      </c>
      <c r="C18" s="22" t="s">
        <v>78</v>
      </c>
      <c r="D18" s="4">
        <v>372048</v>
      </c>
      <c r="E18" s="4">
        <v>116048</v>
      </c>
      <c r="F18" s="4">
        <f>SUM(G18:N18)</f>
        <v>256000</v>
      </c>
      <c r="G18" s="4">
        <v>256000</v>
      </c>
      <c r="H18" s="4"/>
      <c r="I18" s="4"/>
      <c r="J18" s="4"/>
      <c r="K18" s="4"/>
      <c r="L18" s="4"/>
      <c r="M18" s="4"/>
      <c r="N18" s="4"/>
    </row>
    <row r="19" spans="1:14" s="1" customFormat="1" ht="14.25" x14ac:dyDescent="0.2">
      <c r="A19" s="10" t="s">
        <v>38</v>
      </c>
      <c r="B19" s="10" t="s">
        <v>39</v>
      </c>
      <c r="C19" s="20"/>
      <c r="D19" s="10">
        <f>+D20+D23+D37+D40+D73+D90+D104</f>
        <v>4046030</v>
      </c>
      <c r="E19" s="10">
        <f>+E20+E23+E37+E40+E73+E90+E104</f>
        <v>2283480</v>
      </c>
      <c r="F19" s="10">
        <f>SUM(G19:N19)</f>
        <v>1712570</v>
      </c>
      <c r="G19" s="10">
        <f>+G20+G23+G37+G40+G73+G90+G104</f>
        <v>471300</v>
      </c>
      <c r="H19" s="10">
        <f>+H20+H23+H37+H40+H73+H90+H104</f>
        <v>192734</v>
      </c>
      <c r="I19" s="10">
        <f>+I20+I23+I37+I40+I73+I90+I104</f>
        <v>41480</v>
      </c>
      <c r="J19" s="10">
        <f>+J20+J23+J37+J40+J73+J90+J104</f>
        <v>140714</v>
      </c>
      <c r="K19" s="10">
        <f>+K20+K23+K37+K40+K73+K90+K104</f>
        <v>414482</v>
      </c>
      <c r="L19" s="10">
        <f>+L20+L23+L37+L40+L73+L90+L104</f>
        <v>451860</v>
      </c>
      <c r="M19" s="10">
        <f>+M20+M23+M37+M40+M73+M90+M104</f>
        <v>0</v>
      </c>
      <c r="N19" s="10">
        <f>+N20+N23+N37+N40+N73+N90+N104</f>
        <v>0</v>
      </c>
    </row>
    <row r="20" spans="1:14" s="12" customFormat="1" ht="12.75" x14ac:dyDescent="0.2">
      <c r="A20" s="11"/>
      <c r="B20" s="11" t="s">
        <v>40</v>
      </c>
      <c r="C20" s="21"/>
      <c r="D20" s="11">
        <f>+D21</f>
        <v>12000</v>
      </c>
      <c r="E20" s="11">
        <f t="shared" ref="E20:N20" si="7">+E21</f>
        <v>0</v>
      </c>
      <c r="F20" s="11">
        <f t="shared" si="7"/>
        <v>12000</v>
      </c>
      <c r="G20" s="11">
        <f t="shared" si="7"/>
        <v>12000</v>
      </c>
      <c r="H20" s="11">
        <f t="shared" si="7"/>
        <v>0</v>
      </c>
      <c r="I20" s="11">
        <f t="shared" si="7"/>
        <v>0</v>
      </c>
      <c r="J20" s="11">
        <f t="shared" ref="J20" si="8">+J21</f>
        <v>0</v>
      </c>
      <c r="K20" s="11">
        <f t="shared" ref="K20" si="9">+K21</f>
        <v>0</v>
      </c>
      <c r="L20" s="11">
        <f t="shared" si="7"/>
        <v>0</v>
      </c>
      <c r="M20" s="11">
        <f t="shared" si="7"/>
        <v>0</v>
      </c>
      <c r="N20" s="11">
        <f t="shared" si="7"/>
        <v>0</v>
      </c>
    </row>
    <row r="21" spans="1:14" s="12" customFormat="1" ht="12.75" x14ac:dyDescent="0.2">
      <c r="A21" s="13"/>
      <c r="B21" s="13" t="s">
        <v>9</v>
      </c>
      <c r="C21" s="23"/>
      <c r="D21" s="13">
        <f>+D22</f>
        <v>12000</v>
      </c>
      <c r="E21" s="13">
        <f>+E22</f>
        <v>0</v>
      </c>
      <c r="F21" s="13">
        <f t="shared" ref="F21:F26" si="10">SUM(G21:N21)</f>
        <v>12000</v>
      </c>
      <c r="G21" s="13">
        <f>+G22</f>
        <v>12000</v>
      </c>
      <c r="H21" s="13">
        <f t="shared" ref="H21:N21" si="11">+H22</f>
        <v>0</v>
      </c>
      <c r="I21" s="13">
        <f t="shared" si="11"/>
        <v>0</v>
      </c>
      <c r="J21" s="13">
        <f t="shared" si="11"/>
        <v>0</v>
      </c>
      <c r="K21" s="13">
        <f t="shared" si="11"/>
        <v>0</v>
      </c>
      <c r="L21" s="13">
        <f t="shared" si="11"/>
        <v>0</v>
      </c>
      <c r="M21" s="13">
        <f t="shared" si="11"/>
        <v>0</v>
      </c>
      <c r="N21" s="13">
        <f t="shared" si="11"/>
        <v>0</v>
      </c>
    </row>
    <row r="22" spans="1:14" s="5" customFormat="1" ht="12.75" x14ac:dyDescent="0.2">
      <c r="A22" s="4"/>
      <c r="B22" s="4" t="s">
        <v>41</v>
      </c>
      <c r="C22" s="22" t="s">
        <v>64</v>
      </c>
      <c r="D22" s="4">
        <v>12000</v>
      </c>
      <c r="E22" s="4"/>
      <c r="F22" s="4">
        <f t="shared" si="10"/>
        <v>12000</v>
      </c>
      <c r="G22" s="4">
        <v>12000</v>
      </c>
      <c r="H22" s="4"/>
      <c r="I22" s="4"/>
      <c r="J22" s="4"/>
      <c r="K22" s="4"/>
      <c r="L22" s="4"/>
      <c r="M22" s="4"/>
      <c r="N22" s="4"/>
    </row>
    <row r="23" spans="1:14" s="12" customFormat="1" ht="12.75" x14ac:dyDescent="0.2">
      <c r="A23" s="11"/>
      <c r="B23" s="11" t="s">
        <v>42</v>
      </c>
      <c r="C23" s="21"/>
      <c r="D23" s="11">
        <f>+D24+D29+D32</f>
        <v>61900</v>
      </c>
      <c r="E23" s="11">
        <f>+E24+E29+E32</f>
        <v>0</v>
      </c>
      <c r="F23" s="11">
        <f t="shared" si="10"/>
        <v>61900</v>
      </c>
      <c r="G23" s="11">
        <f>+G24+G29+G32</f>
        <v>0</v>
      </c>
      <c r="H23" s="11">
        <f>+H24+H29+H32</f>
        <v>0</v>
      </c>
      <c r="I23" s="11">
        <f>+I24+I29+I32</f>
        <v>0</v>
      </c>
      <c r="J23" s="11">
        <f t="shared" ref="J23:K23" si="12">+J24+J29+J32</f>
        <v>0</v>
      </c>
      <c r="K23" s="11">
        <f t="shared" si="12"/>
        <v>0</v>
      </c>
      <c r="L23" s="11">
        <f>+L24+L29+L32</f>
        <v>61900</v>
      </c>
      <c r="M23" s="11">
        <f>+M24+M29+M32</f>
        <v>0</v>
      </c>
      <c r="N23" s="11">
        <f>+N24+N29+N32</f>
        <v>0</v>
      </c>
    </row>
    <row r="24" spans="1:14" s="1" customFormat="1" ht="14.25" x14ac:dyDescent="0.2">
      <c r="A24" s="3"/>
      <c r="B24" s="13" t="s">
        <v>9</v>
      </c>
      <c r="C24" s="23"/>
      <c r="D24" s="13">
        <f>SUM(D25:D28)</f>
        <v>14900</v>
      </c>
      <c r="E24" s="13">
        <f>SUM(E25:E28)</f>
        <v>0</v>
      </c>
      <c r="F24" s="13">
        <f t="shared" si="10"/>
        <v>14900</v>
      </c>
      <c r="G24" s="13">
        <f>SUM(G25:G28)</f>
        <v>0</v>
      </c>
      <c r="H24" s="13">
        <f>SUM(H25:H28)</f>
        <v>0</v>
      </c>
      <c r="I24" s="13">
        <f>SUM(I25:I28)</f>
        <v>0</v>
      </c>
      <c r="J24" s="13">
        <f t="shared" ref="J24:K24" si="13">SUM(J25:J28)</f>
        <v>0</v>
      </c>
      <c r="K24" s="13">
        <f t="shared" si="13"/>
        <v>0</v>
      </c>
      <c r="L24" s="13">
        <f>SUM(L25:L28)</f>
        <v>14900</v>
      </c>
      <c r="M24" s="13">
        <f>SUM(M25:M28)</f>
        <v>0</v>
      </c>
      <c r="N24" s="13">
        <f>SUM(N25:N28)</f>
        <v>0</v>
      </c>
    </row>
    <row r="25" spans="1:14" s="5" customFormat="1" ht="25.5" x14ac:dyDescent="0.2">
      <c r="A25" s="28"/>
      <c r="B25" s="17" t="s">
        <v>79</v>
      </c>
      <c r="C25" s="22" t="s">
        <v>64</v>
      </c>
      <c r="D25" s="4">
        <f t="shared" ref="D25:D28" si="14">+F25</f>
        <v>2400</v>
      </c>
      <c r="E25" s="4"/>
      <c r="F25" s="4">
        <f t="shared" si="10"/>
        <v>2400</v>
      </c>
      <c r="G25" s="4"/>
      <c r="H25" s="4"/>
      <c r="I25" s="4"/>
      <c r="J25" s="4"/>
      <c r="K25" s="4"/>
      <c r="L25" s="17">
        <v>2400</v>
      </c>
      <c r="M25" s="4"/>
      <c r="N25" s="4"/>
    </row>
    <row r="26" spans="1:14" s="5" customFormat="1" ht="12.75" customHeight="1" x14ac:dyDescent="0.2">
      <c r="A26" s="28"/>
      <c r="B26" s="17" t="s">
        <v>80</v>
      </c>
      <c r="C26" s="22" t="s">
        <v>64</v>
      </c>
      <c r="D26" s="4">
        <f t="shared" si="14"/>
        <v>8000</v>
      </c>
      <c r="E26" s="4"/>
      <c r="F26" s="4">
        <f t="shared" si="10"/>
        <v>8000</v>
      </c>
      <c r="G26" s="4"/>
      <c r="H26" s="4"/>
      <c r="I26" s="4"/>
      <c r="J26" s="4"/>
      <c r="K26" s="4"/>
      <c r="L26" s="17">
        <v>8000</v>
      </c>
      <c r="M26" s="4"/>
      <c r="N26" s="4"/>
    </row>
    <row r="27" spans="1:14" s="5" customFormat="1" ht="12.75" customHeight="1" x14ac:dyDescent="0.2">
      <c r="A27" s="28"/>
      <c r="B27" s="17" t="s">
        <v>81</v>
      </c>
      <c r="C27" s="22" t="s">
        <v>64</v>
      </c>
      <c r="D27" s="4">
        <f t="shared" ref="D27" si="15">+F27</f>
        <v>4000</v>
      </c>
      <c r="E27" s="4"/>
      <c r="F27" s="4">
        <f t="shared" ref="F27" si="16">SUM(G27:N27)</f>
        <v>4000</v>
      </c>
      <c r="G27" s="4"/>
      <c r="H27" s="4"/>
      <c r="I27" s="4"/>
      <c r="J27" s="4"/>
      <c r="K27" s="4"/>
      <c r="L27" s="17">
        <v>4000</v>
      </c>
      <c r="M27" s="4"/>
      <c r="N27" s="4"/>
    </row>
    <row r="28" spans="1:14" s="5" customFormat="1" ht="25.5" x14ac:dyDescent="0.2">
      <c r="A28" s="28"/>
      <c r="B28" s="17" t="s">
        <v>85</v>
      </c>
      <c r="C28" s="22" t="s">
        <v>64</v>
      </c>
      <c r="D28" s="4">
        <f t="shared" si="14"/>
        <v>500</v>
      </c>
      <c r="E28" s="4"/>
      <c r="F28" s="4">
        <f t="shared" ref="F28:F36" si="17">SUM(G28:N28)</f>
        <v>500</v>
      </c>
      <c r="G28" s="4"/>
      <c r="H28" s="4"/>
      <c r="I28" s="4"/>
      <c r="J28" s="4"/>
      <c r="K28" s="4"/>
      <c r="L28" s="17">
        <v>500</v>
      </c>
      <c r="M28" s="4"/>
      <c r="N28" s="4"/>
    </row>
    <row r="29" spans="1:14" s="1" customFormat="1" ht="25.5" customHeight="1" x14ac:dyDescent="0.2">
      <c r="A29" s="3"/>
      <c r="B29" s="13" t="s">
        <v>10</v>
      </c>
      <c r="C29" s="23"/>
      <c r="D29" s="13">
        <f>SUM(D30:D31)</f>
        <v>3000</v>
      </c>
      <c r="E29" s="13">
        <f>SUM(E30:E31)</f>
        <v>0</v>
      </c>
      <c r="F29" s="13">
        <f t="shared" si="17"/>
        <v>3000</v>
      </c>
      <c r="G29" s="13">
        <f>SUM(G30:G31)</f>
        <v>0</v>
      </c>
      <c r="H29" s="13">
        <f>SUM(H30:H31)</f>
        <v>0</v>
      </c>
      <c r="I29" s="13">
        <f>SUM(I30:I31)</f>
        <v>0</v>
      </c>
      <c r="J29" s="13">
        <f t="shared" ref="J29:K29" si="18">SUM(J30:J31)</f>
        <v>0</v>
      </c>
      <c r="K29" s="13">
        <f t="shared" si="18"/>
        <v>0</v>
      </c>
      <c r="L29" s="13">
        <f>SUM(L30:L31)</f>
        <v>3000</v>
      </c>
      <c r="M29" s="13">
        <f>SUM(M30:M31)</f>
        <v>0</v>
      </c>
      <c r="N29" s="13">
        <f>SUM(N30:N31)</f>
        <v>0</v>
      </c>
    </row>
    <row r="30" spans="1:14" s="5" customFormat="1" ht="12.75" x14ac:dyDescent="0.2">
      <c r="A30" s="4"/>
      <c r="B30" s="30" t="s">
        <v>82</v>
      </c>
      <c r="C30" s="22" t="s">
        <v>64</v>
      </c>
      <c r="D30" s="4">
        <f>+F30</f>
        <v>2000</v>
      </c>
      <c r="E30" s="4"/>
      <c r="F30" s="4">
        <f t="shared" si="17"/>
        <v>2000</v>
      </c>
      <c r="G30" s="4"/>
      <c r="H30" s="4"/>
      <c r="I30" s="4"/>
      <c r="J30" s="4"/>
      <c r="K30" s="4"/>
      <c r="L30" s="4">
        <v>2000</v>
      </c>
      <c r="M30" s="4"/>
      <c r="N30" s="4"/>
    </row>
    <row r="31" spans="1:14" s="5" customFormat="1" ht="12.75" x14ac:dyDescent="0.2">
      <c r="A31" s="4"/>
      <c r="B31" s="17" t="s">
        <v>84</v>
      </c>
      <c r="C31" s="22" t="s">
        <v>64</v>
      </c>
      <c r="D31" s="4">
        <f t="shared" ref="D31" si="19">+F31</f>
        <v>1000</v>
      </c>
      <c r="E31" s="4"/>
      <c r="F31" s="4">
        <f t="shared" si="17"/>
        <v>1000</v>
      </c>
      <c r="G31" s="4"/>
      <c r="H31" s="4"/>
      <c r="I31" s="4"/>
      <c r="J31" s="4"/>
      <c r="K31" s="4"/>
      <c r="L31" s="4">
        <v>1000</v>
      </c>
      <c r="M31" s="4"/>
      <c r="N31" s="4"/>
    </row>
    <row r="32" spans="1:14" s="12" customFormat="1" ht="12.75" x14ac:dyDescent="0.2">
      <c r="A32" s="13"/>
      <c r="B32" s="13" t="s">
        <v>12</v>
      </c>
      <c r="C32" s="23"/>
      <c r="D32" s="13">
        <f>SUM(D33:D36)</f>
        <v>44000</v>
      </c>
      <c r="E32" s="13">
        <f>SUM(E33:E36)</f>
        <v>0</v>
      </c>
      <c r="F32" s="13">
        <f t="shared" si="17"/>
        <v>44000</v>
      </c>
      <c r="G32" s="13">
        <f>SUM(G33:G36)</f>
        <v>0</v>
      </c>
      <c r="H32" s="13">
        <f>SUM(H33:H36)</f>
        <v>0</v>
      </c>
      <c r="I32" s="13">
        <f>SUM(I33:I36)</f>
        <v>0</v>
      </c>
      <c r="J32" s="13">
        <f t="shared" ref="J32:K32" si="20">SUM(J33:J36)</f>
        <v>0</v>
      </c>
      <c r="K32" s="13">
        <f t="shared" si="20"/>
        <v>0</v>
      </c>
      <c r="L32" s="13">
        <f>SUM(L33:L36)</f>
        <v>44000</v>
      </c>
      <c r="M32" s="13">
        <f>SUM(M33:M36)</f>
        <v>0</v>
      </c>
      <c r="N32" s="13">
        <f>SUM(N33:N36)</f>
        <v>0</v>
      </c>
    </row>
    <row r="33" spans="1:14" s="5" customFormat="1" ht="12.75" x14ac:dyDescent="0.2">
      <c r="A33" s="4"/>
      <c r="B33" s="17" t="s">
        <v>83</v>
      </c>
      <c r="C33" s="22" t="s">
        <v>64</v>
      </c>
      <c r="D33" s="4">
        <f t="shared" ref="D33:D36" si="21">+F33</f>
        <v>20000</v>
      </c>
      <c r="E33" s="4"/>
      <c r="F33" s="4">
        <f t="shared" si="17"/>
        <v>20000</v>
      </c>
      <c r="G33" s="4"/>
      <c r="H33" s="4"/>
      <c r="I33" s="4"/>
      <c r="J33" s="4"/>
      <c r="K33" s="4"/>
      <c r="L33" s="4">
        <v>20000</v>
      </c>
      <c r="M33" s="4"/>
      <c r="N33" s="4"/>
    </row>
    <row r="34" spans="1:14" s="5" customFormat="1" ht="12.75" x14ac:dyDescent="0.2">
      <c r="A34" s="4"/>
      <c r="B34" s="17" t="s">
        <v>137</v>
      </c>
      <c r="C34" s="22" t="s">
        <v>64</v>
      </c>
      <c r="D34" s="4">
        <f t="shared" si="21"/>
        <v>10000</v>
      </c>
      <c r="E34" s="4"/>
      <c r="F34" s="4">
        <f t="shared" si="17"/>
        <v>10000</v>
      </c>
      <c r="G34" s="4"/>
      <c r="H34" s="4"/>
      <c r="I34" s="4"/>
      <c r="J34" s="4"/>
      <c r="K34" s="4"/>
      <c r="L34" s="4">
        <v>10000</v>
      </c>
      <c r="M34" s="4"/>
      <c r="N34" s="4"/>
    </row>
    <row r="35" spans="1:14" s="5" customFormat="1" ht="12.75" x14ac:dyDescent="0.2">
      <c r="A35" s="28"/>
      <c r="B35" s="17" t="s">
        <v>86</v>
      </c>
      <c r="C35" s="22" t="s">
        <v>64</v>
      </c>
      <c r="D35" s="4">
        <f t="shared" si="21"/>
        <v>13100</v>
      </c>
      <c r="E35" s="4"/>
      <c r="F35" s="4">
        <f t="shared" si="17"/>
        <v>13100</v>
      </c>
      <c r="G35" s="4"/>
      <c r="H35" s="4"/>
      <c r="I35" s="4"/>
      <c r="J35" s="4"/>
      <c r="K35" s="4"/>
      <c r="L35" s="4">
        <v>13100</v>
      </c>
      <c r="M35" s="4"/>
      <c r="N35" s="4"/>
    </row>
    <row r="36" spans="1:14" s="5" customFormat="1" ht="12.75" x14ac:dyDescent="0.2">
      <c r="A36" s="28"/>
      <c r="B36" s="17" t="s">
        <v>43</v>
      </c>
      <c r="C36" s="22" t="s">
        <v>64</v>
      </c>
      <c r="D36" s="4">
        <f t="shared" si="21"/>
        <v>900</v>
      </c>
      <c r="E36" s="4"/>
      <c r="F36" s="4">
        <f t="shared" si="17"/>
        <v>900</v>
      </c>
      <c r="G36" s="4"/>
      <c r="H36" s="4"/>
      <c r="I36" s="4"/>
      <c r="J36" s="4"/>
      <c r="K36" s="4"/>
      <c r="L36" s="4">
        <v>900</v>
      </c>
      <c r="M36" s="4"/>
      <c r="N36" s="4"/>
    </row>
    <row r="37" spans="1:14" s="12" customFormat="1" ht="12.75" x14ac:dyDescent="0.2">
      <c r="A37" s="11"/>
      <c r="B37" s="11" t="s">
        <v>44</v>
      </c>
      <c r="C37" s="21"/>
      <c r="D37" s="11">
        <f>+D38</f>
        <v>800</v>
      </c>
      <c r="E37" s="11">
        <f t="shared" ref="E37:N37" si="22">+E38</f>
        <v>0</v>
      </c>
      <c r="F37" s="11">
        <f t="shared" si="22"/>
        <v>800</v>
      </c>
      <c r="G37" s="11">
        <f t="shared" si="22"/>
        <v>0</v>
      </c>
      <c r="H37" s="11">
        <f t="shared" si="22"/>
        <v>0</v>
      </c>
      <c r="I37" s="11">
        <f t="shared" si="22"/>
        <v>0</v>
      </c>
      <c r="J37" s="11">
        <f t="shared" ref="J37" si="23">+J38</f>
        <v>0</v>
      </c>
      <c r="K37" s="11">
        <f t="shared" ref="K37" si="24">+K38</f>
        <v>0</v>
      </c>
      <c r="L37" s="11">
        <f t="shared" si="22"/>
        <v>800</v>
      </c>
      <c r="M37" s="11">
        <f t="shared" si="22"/>
        <v>0</v>
      </c>
      <c r="N37" s="11">
        <f t="shared" si="22"/>
        <v>0</v>
      </c>
    </row>
    <row r="38" spans="1:14" s="12" customFormat="1" ht="12.75" x14ac:dyDescent="0.2">
      <c r="A38" s="13"/>
      <c r="B38" s="13" t="s">
        <v>12</v>
      </c>
      <c r="C38" s="23"/>
      <c r="D38" s="13">
        <f t="shared" ref="D38:E38" si="25">+D39</f>
        <v>800</v>
      </c>
      <c r="E38" s="13">
        <f t="shared" si="25"/>
        <v>0</v>
      </c>
      <c r="F38" s="13">
        <f>SUM(G38:N38)</f>
        <v>800</v>
      </c>
      <c r="G38" s="13">
        <f>+G39</f>
        <v>0</v>
      </c>
      <c r="H38" s="13">
        <f t="shared" ref="H38:N38" si="26">+H39</f>
        <v>0</v>
      </c>
      <c r="I38" s="13">
        <f t="shared" si="26"/>
        <v>0</v>
      </c>
      <c r="J38" s="13">
        <f t="shared" si="26"/>
        <v>0</v>
      </c>
      <c r="K38" s="13">
        <f t="shared" si="26"/>
        <v>0</v>
      </c>
      <c r="L38" s="13">
        <f t="shared" si="26"/>
        <v>800</v>
      </c>
      <c r="M38" s="13">
        <f t="shared" si="26"/>
        <v>0</v>
      </c>
      <c r="N38" s="13">
        <f t="shared" si="26"/>
        <v>0</v>
      </c>
    </row>
    <row r="39" spans="1:14" s="5" customFormat="1" ht="12.75" x14ac:dyDescent="0.2">
      <c r="A39" s="4"/>
      <c r="B39" s="4" t="s">
        <v>87</v>
      </c>
      <c r="C39" s="22" t="s">
        <v>64</v>
      </c>
      <c r="D39" s="4">
        <f>+F39</f>
        <v>800</v>
      </c>
      <c r="E39" s="4"/>
      <c r="F39" s="4">
        <f>SUM(G39:N39)</f>
        <v>800</v>
      </c>
      <c r="G39" s="4"/>
      <c r="H39" s="4"/>
      <c r="I39" s="4"/>
      <c r="J39" s="4"/>
      <c r="K39" s="4"/>
      <c r="L39" s="4">
        <v>800</v>
      </c>
      <c r="M39" s="4"/>
      <c r="N39" s="4"/>
    </row>
    <row r="40" spans="1:14" s="12" customFormat="1" ht="25.5" x14ac:dyDescent="0.2">
      <c r="A40" s="11"/>
      <c r="B40" s="11" t="s">
        <v>45</v>
      </c>
      <c r="C40" s="21"/>
      <c r="D40" s="11">
        <f t="shared" ref="D40:N40" si="27">+D41+D57+D62+D51</f>
        <v>201194</v>
      </c>
      <c r="E40" s="11">
        <f t="shared" si="27"/>
        <v>0</v>
      </c>
      <c r="F40" s="11">
        <f t="shared" si="27"/>
        <v>201194</v>
      </c>
      <c r="G40" s="11">
        <f t="shared" si="27"/>
        <v>25000</v>
      </c>
      <c r="H40" s="11">
        <f t="shared" si="27"/>
        <v>0</v>
      </c>
      <c r="I40" s="11">
        <f t="shared" si="27"/>
        <v>41480</v>
      </c>
      <c r="J40" s="11">
        <f t="shared" si="27"/>
        <v>134714</v>
      </c>
      <c r="K40" s="11">
        <f t="shared" si="27"/>
        <v>0</v>
      </c>
      <c r="L40" s="11">
        <f t="shared" si="27"/>
        <v>0</v>
      </c>
      <c r="M40" s="11">
        <f t="shared" si="27"/>
        <v>0</v>
      </c>
      <c r="N40" s="11">
        <f t="shared" si="27"/>
        <v>0</v>
      </c>
    </row>
    <row r="41" spans="1:14" s="12" customFormat="1" ht="12.75" x14ac:dyDescent="0.2">
      <c r="A41" s="13"/>
      <c r="B41" s="13" t="s">
        <v>9</v>
      </c>
      <c r="C41" s="23"/>
      <c r="D41" s="13">
        <f>SUM(D42:D50)</f>
        <v>17800</v>
      </c>
      <c r="E41" s="13">
        <f>SUM(E42:E50)</f>
        <v>0</v>
      </c>
      <c r="F41" s="13">
        <f t="shared" ref="F41:F47" si="28">SUM(G41:N41)</f>
        <v>17800</v>
      </c>
      <c r="G41" s="13">
        <f t="shared" ref="G41:N41" si="29">SUM(G42:G50)</f>
        <v>0</v>
      </c>
      <c r="H41" s="13">
        <f t="shared" si="29"/>
        <v>0</v>
      </c>
      <c r="I41" s="13">
        <f t="shared" si="29"/>
        <v>9280</v>
      </c>
      <c r="J41" s="13">
        <f t="shared" si="29"/>
        <v>8520</v>
      </c>
      <c r="K41" s="13">
        <f t="shared" si="29"/>
        <v>0</v>
      </c>
      <c r="L41" s="13">
        <f t="shared" si="29"/>
        <v>0</v>
      </c>
      <c r="M41" s="13">
        <f t="shared" si="29"/>
        <v>0</v>
      </c>
      <c r="N41" s="13">
        <f t="shared" si="29"/>
        <v>0</v>
      </c>
    </row>
    <row r="42" spans="1:14" s="5" customFormat="1" ht="12.75" x14ac:dyDescent="0.2">
      <c r="A42" s="4"/>
      <c r="B42" s="4" t="s">
        <v>106</v>
      </c>
      <c r="C42" s="22" t="s">
        <v>64</v>
      </c>
      <c r="D42" s="4">
        <f>+F42</f>
        <v>1000</v>
      </c>
      <c r="E42" s="4"/>
      <c r="F42" s="4">
        <f t="shared" si="28"/>
        <v>1000</v>
      </c>
      <c r="G42" s="4"/>
      <c r="H42" s="4"/>
      <c r="I42" s="4">
        <v>1000</v>
      </c>
      <c r="J42" s="4"/>
      <c r="K42" s="4"/>
      <c r="L42" s="4"/>
      <c r="M42" s="4"/>
      <c r="N42" s="4"/>
    </row>
    <row r="43" spans="1:14" s="5" customFormat="1" ht="12.75" x14ac:dyDescent="0.2">
      <c r="A43" s="4"/>
      <c r="B43" s="4" t="s">
        <v>91</v>
      </c>
      <c r="C43" s="22" t="s">
        <v>64</v>
      </c>
      <c r="D43" s="4">
        <f t="shared" ref="D43:D50" si="30">+F43</f>
        <v>3600</v>
      </c>
      <c r="E43" s="4"/>
      <c r="F43" s="4">
        <f t="shared" si="28"/>
        <v>3600</v>
      </c>
      <c r="G43" s="4"/>
      <c r="H43" s="4"/>
      <c r="I43" s="4"/>
      <c r="J43" s="4">
        <v>3600</v>
      </c>
      <c r="K43" s="4"/>
      <c r="L43" s="4"/>
      <c r="M43" s="4"/>
      <c r="N43" s="4"/>
    </row>
    <row r="44" spans="1:14" s="5" customFormat="1" ht="12.75" x14ac:dyDescent="0.2">
      <c r="A44" s="4"/>
      <c r="B44" s="4" t="s">
        <v>97</v>
      </c>
      <c r="C44" s="22" t="s">
        <v>64</v>
      </c>
      <c r="D44" s="4">
        <f t="shared" ref="D44" si="31">+F44</f>
        <v>3600</v>
      </c>
      <c r="E44" s="4"/>
      <c r="F44" s="4">
        <f t="shared" si="28"/>
        <v>3600</v>
      </c>
      <c r="G44" s="4"/>
      <c r="H44" s="4"/>
      <c r="I44" s="4"/>
      <c r="J44" s="4">
        <v>3600</v>
      </c>
      <c r="K44" s="4"/>
      <c r="L44" s="4"/>
      <c r="M44" s="4"/>
      <c r="N44" s="4"/>
    </row>
    <row r="45" spans="1:14" s="5" customFormat="1" ht="12.75" x14ac:dyDescent="0.2">
      <c r="A45" s="4"/>
      <c r="B45" s="4" t="s">
        <v>90</v>
      </c>
      <c r="C45" s="22" t="s">
        <v>64</v>
      </c>
      <c r="D45" s="4">
        <f t="shared" si="30"/>
        <v>1320</v>
      </c>
      <c r="E45" s="4"/>
      <c r="F45" s="4">
        <f t="shared" si="28"/>
        <v>1320</v>
      </c>
      <c r="G45" s="4"/>
      <c r="H45" s="4"/>
      <c r="I45" s="4"/>
      <c r="J45" s="4">
        <v>1320</v>
      </c>
      <c r="K45" s="4"/>
      <c r="L45" s="4"/>
      <c r="M45" s="4"/>
      <c r="N45" s="4"/>
    </row>
    <row r="46" spans="1:14" s="5" customFormat="1" ht="12.75" x14ac:dyDescent="0.2">
      <c r="A46" s="4"/>
      <c r="B46" s="4" t="s">
        <v>99</v>
      </c>
      <c r="C46" s="22" t="s">
        <v>64</v>
      </c>
      <c r="D46" s="4">
        <f t="shared" si="30"/>
        <v>1440</v>
      </c>
      <c r="E46" s="4"/>
      <c r="F46" s="4">
        <f t="shared" si="28"/>
        <v>1440</v>
      </c>
      <c r="G46" s="4"/>
      <c r="H46" s="4"/>
      <c r="I46" s="4">
        <v>1440</v>
      </c>
      <c r="J46" s="4"/>
      <c r="K46" s="4"/>
      <c r="L46" s="4"/>
      <c r="M46" s="4"/>
      <c r="N46" s="4"/>
    </row>
    <row r="47" spans="1:14" s="5" customFormat="1" ht="12.75" x14ac:dyDescent="0.2">
      <c r="A47" s="4"/>
      <c r="B47" s="4" t="s">
        <v>107</v>
      </c>
      <c r="C47" s="22" t="s">
        <v>64</v>
      </c>
      <c r="D47" s="4">
        <f t="shared" ref="D47" si="32">+F47</f>
        <v>1320</v>
      </c>
      <c r="E47" s="4"/>
      <c r="F47" s="4">
        <f t="shared" si="28"/>
        <v>1320</v>
      </c>
      <c r="G47" s="4"/>
      <c r="H47" s="4"/>
      <c r="I47" s="4">
        <v>1320</v>
      </c>
      <c r="J47" s="4"/>
      <c r="K47" s="4"/>
      <c r="L47" s="4"/>
      <c r="M47" s="4"/>
      <c r="N47" s="4"/>
    </row>
    <row r="48" spans="1:14" s="5" customFormat="1" ht="12.75" x14ac:dyDescent="0.2">
      <c r="A48" s="4"/>
      <c r="B48" s="4" t="s">
        <v>111</v>
      </c>
      <c r="C48" s="22" t="s">
        <v>64</v>
      </c>
      <c r="D48" s="4">
        <f t="shared" ref="D48:D49" si="33">+F48</f>
        <v>3360</v>
      </c>
      <c r="E48" s="4"/>
      <c r="F48" s="4">
        <f t="shared" ref="F48:F49" si="34">SUM(G48:N48)</f>
        <v>3360</v>
      </c>
      <c r="G48" s="4"/>
      <c r="H48" s="4"/>
      <c r="I48" s="4">
        <v>3360</v>
      </c>
      <c r="J48" s="4"/>
      <c r="K48" s="4"/>
      <c r="L48" s="4"/>
      <c r="M48" s="4"/>
      <c r="N48" s="4"/>
    </row>
    <row r="49" spans="1:14" s="5" customFormat="1" ht="14.25" customHeight="1" x14ac:dyDescent="0.2">
      <c r="A49" s="4"/>
      <c r="B49" s="4" t="s">
        <v>112</v>
      </c>
      <c r="C49" s="22" t="s">
        <v>64</v>
      </c>
      <c r="D49" s="4">
        <f t="shared" si="33"/>
        <v>1200</v>
      </c>
      <c r="E49" s="4"/>
      <c r="F49" s="4">
        <f t="shared" si="34"/>
        <v>1200</v>
      </c>
      <c r="G49" s="4"/>
      <c r="H49" s="4"/>
      <c r="I49" s="4">
        <v>1200</v>
      </c>
      <c r="J49" s="4"/>
      <c r="K49" s="4"/>
      <c r="L49" s="4"/>
      <c r="M49" s="4"/>
      <c r="N49" s="4"/>
    </row>
    <row r="50" spans="1:14" s="5" customFormat="1" ht="12.75" x14ac:dyDescent="0.2">
      <c r="A50" s="4"/>
      <c r="B50" s="4" t="s">
        <v>110</v>
      </c>
      <c r="C50" s="22" t="s">
        <v>64</v>
      </c>
      <c r="D50" s="4">
        <f t="shared" si="30"/>
        <v>960</v>
      </c>
      <c r="E50" s="4"/>
      <c r="F50" s="4">
        <f>SUM(G50:N50)</f>
        <v>960</v>
      </c>
      <c r="G50" s="4"/>
      <c r="H50" s="4"/>
      <c r="I50" s="4">
        <v>960</v>
      </c>
      <c r="J50" s="4"/>
      <c r="K50" s="4"/>
      <c r="L50" s="4"/>
      <c r="M50" s="4"/>
      <c r="N50" s="4"/>
    </row>
    <row r="51" spans="1:14" s="1" customFormat="1" ht="25.5" customHeight="1" x14ac:dyDescent="0.2">
      <c r="A51" s="3"/>
      <c r="B51" s="13" t="s">
        <v>10</v>
      </c>
      <c r="C51" s="23"/>
      <c r="D51" s="13">
        <f t="shared" ref="D51:N51" si="35">SUM(D52:D56)</f>
        <v>53123</v>
      </c>
      <c r="E51" s="13">
        <f t="shared" si="35"/>
        <v>0</v>
      </c>
      <c r="F51" s="13">
        <f t="shared" si="35"/>
        <v>53123</v>
      </c>
      <c r="G51" s="13">
        <f t="shared" si="35"/>
        <v>0</v>
      </c>
      <c r="H51" s="13">
        <f t="shared" si="35"/>
        <v>0</v>
      </c>
      <c r="I51" s="13">
        <f t="shared" si="35"/>
        <v>4080</v>
      </c>
      <c r="J51" s="13">
        <f t="shared" si="35"/>
        <v>49043</v>
      </c>
      <c r="K51" s="13">
        <f t="shared" si="35"/>
        <v>0</v>
      </c>
      <c r="L51" s="13">
        <f t="shared" si="35"/>
        <v>0</v>
      </c>
      <c r="M51" s="13">
        <f t="shared" si="35"/>
        <v>0</v>
      </c>
      <c r="N51" s="13">
        <f t="shared" si="35"/>
        <v>0</v>
      </c>
    </row>
    <row r="52" spans="1:14" s="5" customFormat="1" ht="25.5" x14ac:dyDescent="0.2">
      <c r="A52" s="4"/>
      <c r="B52" s="17" t="s">
        <v>98</v>
      </c>
      <c r="C52" s="22" t="s">
        <v>64</v>
      </c>
      <c r="D52" s="4">
        <f>+F52</f>
        <v>1560</v>
      </c>
      <c r="E52" s="4"/>
      <c r="F52" s="4">
        <f>SUM(G52:N52)</f>
        <v>1560</v>
      </c>
      <c r="G52" s="4"/>
      <c r="H52" s="4"/>
      <c r="I52" s="4">
        <v>1560</v>
      </c>
      <c r="J52" s="4"/>
      <c r="K52" s="4"/>
      <c r="L52" s="4"/>
      <c r="M52" s="4"/>
      <c r="N52" s="4"/>
    </row>
    <row r="53" spans="1:14" s="5" customFormat="1" ht="40.5" customHeight="1" x14ac:dyDescent="0.2">
      <c r="A53" s="42"/>
      <c r="B53" s="40" t="s">
        <v>136</v>
      </c>
      <c r="C53" s="42" t="s">
        <v>64</v>
      </c>
      <c r="D53" s="4">
        <f t="shared" ref="D53:D54" si="36">+F53</f>
        <v>26609</v>
      </c>
      <c r="E53" s="4"/>
      <c r="F53" s="4">
        <f>SUM(G53:N53)</f>
        <v>26609</v>
      </c>
      <c r="G53" s="4"/>
      <c r="H53" s="4"/>
      <c r="I53" s="4"/>
      <c r="J53" s="4">
        <v>26609</v>
      </c>
      <c r="K53" s="4"/>
      <c r="L53" s="4"/>
      <c r="M53" s="4"/>
      <c r="N53" s="4"/>
    </row>
    <row r="54" spans="1:14" s="5" customFormat="1" ht="12.75" x14ac:dyDescent="0.2">
      <c r="A54" s="43"/>
      <c r="B54" s="41"/>
      <c r="C54" s="43"/>
      <c r="D54" s="4">
        <f t="shared" si="36"/>
        <v>22434</v>
      </c>
      <c r="E54" s="4"/>
      <c r="F54" s="4">
        <f t="shared" ref="F54" si="37">SUM(G54:N54)</f>
        <v>22434</v>
      </c>
      <c r="G54" s="4"/>
      <c r="H54" s="4"/>
      <c r="I54" s="4"/>
      <c r="J54" s="4">
        <v>22434</v>
      </c>
      <c r="K54" s="4"/>
      <c r="L54" s="4"/>
      <c r="M54" s="4"/>
      <c r="N54" s="4"/>
    </row>
    <row r="55" spans="1:14" s="5" customFormat="1" ht="12.75" x14ac:dyDescent="0.2">
      <c r="A55" s="4"/>
      <c r="B55" s="17" t="s">
        <v>102</v>
      </c>
      <c r="C55" s="22" t="s">
        <v>64</v>
      </c>
      <c r="D55" s="4">
        <f t="shared" ref="D55:D56" si="38">+F55</f>
        <v>1920</v>
      </c>
      <c r="E55" s="4"/>
      <c r="F55" s="4">
        <f t="shared" ref="F55:F56" si="39">SUM(G55:N55)</f>
        <v>1920</v>
      </c>
      <c r="G55" s="4"/>
      <c r="H55" s="4"/>
      <c r="I55" s="4">
        <v>1920</v>
      </c>
      <c r="J55" s="4"/>
      <c r="K55" s="4"/>
      <c r="L55" s="4"/>
      <c r="M55" s="4"/>
      <c r="N55" s="4"/>
    </row>
    <row r="56" spans="1:14" s="5" customFormat="1" ht="12.75" x14ac:dyDescent="0.2">
      <c r="A56" s="4"/>
      <c r="B56" s="30" t="s">
        <v>113</v>
      </c>
      <c r="C56" s="22" t="s">
        <v>64</v>
      </c>
      <c r="D56" s="4">
        <f t="shared" si="38"/>
        <v>600</v>
      </c>
      <c r="E56" s="4"/>
      <c r="F56" s="4">
        <f t="shared" si="39"/>
        <v>600</v>
      </c>
      <c r="G56" s="4"/>
      <c r="H56" s="4"/>
      <c r="I56" s="4">
        <v>600</v>
      </c>
      <c r="J56" s="4"/>
      <c r="K56" s="4"/>
      <c r="L56" s="4"/>
      <c r="M56" s="4"/>
      <c r="N56" s="4"/>
    </row>
    <row r="57" spans="1:14" s="12" customFormat="1" ht="12.75" x14ac:dyDescent="0.2">
      <c r="A57" s="13"/>
      <c r="B57" s="13" t="s">
        <v>13</v>
      </c>
      <c r="C57" s="23"/>
      <c r="D57" s="13">
        <f>SUM(D58:D61)</f>
        <v>105811</v>
      </c>
      <c r="E57" s="13">
        <f t="shared" ref="E57:N57" si="40">SUM(E58:E61)</f>
        <v>0</v>
      </c>
      <c r="F57" s="13">
        <f t="shared" si="40"/>
        <v>105811</v>
      </c>
      <c r="G57" s="13">
        <f t="shared" si="40"/>
        <v>20700</v>
      </c>
      <c r="H57" s="13">
        <f t="shared" si="40"/>
        <v>0</v>
      </c>
      <c r="I57" s="13">
        <f t="shared" si="40"/>
        <v>25000</v>
      </c>
      <c r="J57" s="13">
        <f t="shared" si="40"/>
        <v>60111</v>
      </c>
      <c r="K57" s="13">
        <f t="shared" si="40"/>
        <v>0</v>
      </c>
      <c r="L57" s="13">
        <f t="shared" si="40"/>
        <v>0</v>
      </c>
      <c r="M57" s="13">
        <f t="shared" si="40"/>
        <v>0</v>
      </c>
      <c r="N57" s="13">
        <f t="shared" si="40"/>
        <v>0</v>
      </c>
    </row>
    <row r="58" spans="1:14" s="5" customFormat="1" ht="12.75" x14ac:dyDescent="0.2">
      <c r="A58" s="4"/>
      <c r="B58" s="4" t="s">
        <v>62</v>
      </c>
      <c r="C58" s="22" t="s">
        <v>64</v>
      </c>
      <c r="D58" s="4">
        <f>+F58</f>
        <v>20700</v>
      </c>
      <c r="E58" s="4"/>
      <c r="F58" s="4">
        <f>SUM(G58:N58)</f>
        <v>20700</v>
      </c>
      <c r="G58" s="4">
        <v>20700</v>
      </c>
      <c r="H58" s="4"/>
      <c r="I58" s="4"/>
      <c r="J58" s="4"/>
      <c r="K58" s="4"/>
      <c r="L58" s="4"/>
      <c r="M58" s="4"/>
      <c r="N58" s="4"/>
    </row>
    <row r="59" spans="1:14" s="5" customFormat="1" ht="12.75" x14ac:dyDescent="0.2">
      <c r="A59" s="4"/>
      <c r="B59" s="17" t="s">
        <v>105</v>
      </c>
      <c r="C59" s="22" t="s">
        <v>64</v>
      </c>
      <c r="D59" s="4">
        <f t="shared" ref="D59:D60" si="41">+F59</f>
        <v>28031</v>
      </c>
      <c r="E59" s="4"/>
      <c r="F59" s="4">
        <f t="shared" ref="F59:F60" si="42">SUM(G59:N59)</f>
        <v>28031</v>
      </c>
      <c r="G59" s="4"/>
      <c r="H59" s="4"/>
      <c r="I59" s="4"/>
      <c r="J59" s="4">
        <v>28031</v>
      </c>
      <c r="K59" s="4"/>
      <c r="L59" s="4"/>
      <c r="M59" s="4"/>
      <c r="N59" s="4"/>
    </row>
    <row r="60" spans="1:14" s="5" customFormat="1" ht="12.75" x14ac:dyDescent="0.2">
      <c r="A60" s="4"/>
      <c r="B60" s="17" t="s">
        <v>104</v>
      </c>
      <c r="C60" s="22" t="s">
        <v>64</v>
      </c>
      <c r="D60" s="4">
        <f t="shared" si="41"/>
        <v>32080</v>
      </c>
      <c r="E60" s="4"/>
      <c r="F60" s="4">
        <f t="shared" si="42"/>
        <v>32080</v>
      </c>
      <c r="G60" s="4"/>
      <c r="H60" s="4"/>
      <c r="I60" s="4"/>
      <c r="J60" s="4">
        <v>32080</v>
      </c>
      <c r="K60" s="4"/>
      <c r="L60" s="4"/>
      <c r="M60" s="4"/>
      <c r="N60" s="4"/>
    </row>
    <row r="61" spans="1:14" s="5" customFormat="1" ht="25.5" x14ac:dyDescent="0.2">
      <c r="A61" s="4"/>
      <c r="B61" s="17" t="s">
        <v>109</v>
      </c>
      <c r="C61" s="22" t="s">
        <v>64</v>
      </c>
      <c r="D61" s="4">
        <f t="shared" ref="D61" si="43">+F61</f>
        <v>25000</v>
      </c>
      <c r="E61" s="4"/>
      <c r="F61" s="4">
        <f t="shared" ref="F61" si="44">SUM(G61:N61)</f>
        <v>25000</v>
      </c>
      <c r="G61" s="4"/>
      <c r="H61" s="4"/>
      <c r="I61" s="4">
        <v>25000</v>
      </c>
      <c r="J61" s="4"/>
      <c r="K61" s="4"/>
      <c r="L61" s="4"/>
      <c r="M61" s="4"/>
      <c r="N61" s="4"/>
    </row>
    <row r="62" spans="1:14" s="12" customFormat="1" ht="12.75" x14ac:dyDescent="0.2">
      <c r="A62" s="13"/>
      <c r="B62" s="13" t="s">
        <v>12</v>
      </c>
      <c r="C62" s="23"/>
      <c r="D62" s="13">
        <f>SUM(D63:D72)</f>
        <v>24460</v>
      </c>
      <c r="E62" s="13">
        <f>SUM(E63:E72)</f>
        <v>0</v>
      </c>
      <c r="F62" s="13">
        <f>SUM(G62:N62)</f>
        <v>24460</v>
      </c>
      <c r="G62" s="13">
        <f t="shared" ref="G62:N62" si="45">SUM(G63:G72)</f>
        <v>4300</v>
      </c>
      <c r="H62" s="13">
        <f t="shared" si="45"/>
        <v>0</v>
      </c>
      <c r="I62" s="13">
        <f t="shared" si="45"/>
        <v>3120</v>
      </c>
      <c r="J62" s="13">
        <f t="shared" si="45"/>
        <v>17040</v>
      </c>
      <c r="K62" s="13">
        <f t="shared" si="45"/>
        <v>0</v>
      </c>
      <c r="L62" s="13">
        <f t="shared" si="45"/>
        <v>0</v>
      </c>
      <c r="M62" s="13">
        <f t="shared" si="45"/>
        <v>0</v>
      </c>
      <c r="N62" s="13">
        <f t="shared" si="45"/>
        <v>0</v>
      </c>
    </row>
    <row r="63" spans="1:14" s="5" customFormat="1" ht="12.75" x14ac:dyDescent="0.2">
      <c r="A63" s="4"/>
      <c r="B63" s="4" t="s">
        <v>63</v>
      </c>
      <c r="C63" s="22" t="s">
        <v>64</v>
      </c>
      <c r="D63" s="4">
        <f t="shared" ref="D63:D69" si="46">+F63</f>
        <v>4300</v>
      </c>
      <c r="E63" s="4"/>
      <c r="F63" s="4">
        <f>SUM(G63:N63)</f>
        <v>4300</v>
      </c>
      <c r="G63" s="4">
        <v>4300</v>
      </c>
      <c r="H63" s="4"/>
      <c r="I63" s="4"/>
      <c r="J63" s="4"/>
      <c r="K63" s="4"/>
      <c r="L63" s="4"/>
      <c r="M63" s="4"/>
      <c r="N63" s="4"/>
    </row>
    <row r="64" spans="1:14" s="5" customFormat="1" ht="12.75" x14ac:dyDescent="0.2">
      <c r="A64" s="4"/>
      <c r="B64" s="4" t="s">
        <v>92</v>
      </c>
      <c r="C64" s="22" t="s">
        <v>64</v>
      </c>
      <c r="D64" s="4">
        <f t="shared" ref="D64:D67" si="47">+F64</f>
        <v>2640</v>
      </c>
      <c r="E64" s="4"/>
      <c r="F64" s="4">
        <f t="shared" ref="F64:F67" si="48">SUM(G64:N64)</f>
        <v>2640</v>
      </c>
      <c r="G64" s="4"/>
      <c r="H64" s="4"/>
      <c r="I64" s="4"/>
      <c r="J64" s="4">
        <v>2640</v>
      </c>
      <c r="K64" s="4"/>
      <c r="L64" s="4"/>
      <c r="M64" s="4"/>
      <c r="N64" s="4"/>
    </row>
    <row r="65" spans="1:14" s="5" customFormat="1" ht="12.75" x14ac:dyDescent="0.2">
      <c r="A65" s="4"/>
      <c r="B65" s="4" t="s">
        <v>93</v>
      </c>
      <c r="C65" s="22" t="s">
        <v>64</v>
      </c>
      <c r="D65" s="4">
        <f t="shared" si="47"/>
        <v>3600</v>
      </c>
      <c r="E65" s="4"/>
      <c r="F65" s="4">
        <f t="shared" si="48"/>
        <v>3600</v>
      </c>
      <c r="G65" s="4"/>
      <c r="H65" s="4"/>
      <c r="I65" s="4"/>
      <c r="J65" s="4">
        <v>3600</v>
      </c>
      <c r="K65" s="4"/>
      <c r="L65" s="4"/>
      <c r="M65" s="4"/>
      <c r="N65" s="4"/>
    </row>
    <row r="66" spans="1:14" s="5" customFormat="1" ht="12.75" x14ac:dyDescent="0.2">
      <c r="A66" s="4"/>
      <c r="B66" s="4" t="s">
        <v>94</v>
      </c>
      <c r="C66" s="22" t="s">
        <v>64</v>
      </c>
      <c r="D66" s="4">
        <f t="shared" si="47"/>
        <v>1800</v>
      </c>
      <c r="E66" s="4"/>
      <c r="F66" s="4">
        <f t="shared" si="48"/>
        <v>1800</v>
      </c>
      <c r="G66" s="4"/>
      <c r="H66" s="4"/>
      <c r="I66" s="4"/>
      <c r="J66" s="4">
        <v>1800</v>
      </c>
      <c r="K66" s="4"/>
      <c r="L66" s="4"/>
      <c r="M66" s="4"/>
      <c r="N66" s="4"/>
    </row>
    <row r="67" spans="1:14" s="5" customFormat="1" ht="12.75" x14ac:dyDescent="0.2">
      <c r="A67" s="4"/>
      <c r="B67" s="4" t="s">
        <v>95</v>
      </c>
      <c r="C67" s="22" t="s">
        <v>64</v>
      </c>
      <c r="D67" s="4">
        <f t="shared" si="47"/>
        <v>5400</v>
      </c>
      <c r="E67" s="4"/>
      <c r="F67" s="4">
        <f t="shared" si="48"/>
        <v>5400</v>
      </c>
      <c r="G67" s="4"/>
      <c r="H67" s="4"/>
      <c r="I67" s="4"/>
      <c r="J67" s="4">
        <v>5400</v>
      </c>
      <c r="K67" s="4"/>
      <c r="L67" s="4"/>
      <c r="M67" s="4"/>
      <c r="N67" s="4"/>
    </row>
    <row r="68" spans="1:14" s="5" customFormat="1" ht="12.75" x14ac:dyDescent="0.2">
      <c r="A68" s="4"/>
      <c r="B68" s="4" t="s">
        <v>96</v>
      </c>
      <c r="C68" s="22" t="s">
        <v>64</v>
      </c>
      <c r="D68" s="4">
        <f t="shared" si="46"/>
        <v>3600</v>
      </c>
      <c r="E68" s="4"/>
      <c r="F68" s="4">
        <f>SUM(G68:N68)</f>
        <v>3600</v>
      </c>
      <c r="G68" s="4"/>
      <c r="H68" s="4"/>
      <c r="I68" s="4"/>
      <c r="J68" s="4">
        <v>3600</v>
      </c>
      <c r="K68" s="4"/>
      <c r="L68" s="4"/>
      <c r="M68" s="4"/>
      <c r="N68" s="4"/>
    </row>
    <row r="69" spans="1:14" s="5" customFormat="1" ht="12.75" x14ac:dyDescent="0.2">
      <c r="A69" s="4"/>
      <c r="B69" s="17" t="s">
        <v>103</v>
      </c>
      <c r="C69" s="22" t="s">
        <v>64</v>
      </c>
      <c r="D69" s="4">
        <f t="shared" si="46"/>
        <v>840</v>
      </c>
      <c r="E69" s="4"/>
      <c r="F69" s="4">
        <f t="shared" ref="F69" si="49">SUM(G69:N69)</f>
        <v>840</v>
      </c>
      <c r="G69" s="4"/>
      <c r="H69" s="4"/>
      <c r="I69" s="4">
        <v>840</v>
      </c>
      <c r="J69" s="4"/>
      <c r="K69" s="4"/>
      <c r="L69" s="4"/>
      <c r="M69" s="4"/>
      <c r="N69" s="4"/>
    </row>
    <row r="70" spans="1:14" s="5" customFormat="1" ht="12.75" x14ac:dyDescent="0.2">
      <c r="A70" s="4"/>
      <c r="B70" s="4" t="s">
        <v>108</v>
      </c>
      <c r="C70" s="22" t="s">
        <v>64</v>
      </c>
      <c r="D70" s="4">
        <f t="shared" ref="D70" si="50">+F70</f>
        <v>600</v>
      </c>
      <c r="E70" s="4"/>
      <c r="F70" s="4">
        <f t="shared" ref="F70" si="51">SUM(G70:N70)</f>
        <v>600</v>
      </c>
      <c r="G70" s="4"/>
      <c r="H70" s="4"/>
      <c r="I70" s="4">
        <v>600</v>
      </c>
      <c r="J70" s="4"/>
      <c r="K70" s="4"/>
      <c r="L70" s="4"/>
      <c r="M70" s="4"/>
      <c r="N70" s="4"/>
    </row>
    <row r="71" spans="1:14" s="5" customFormat="1" ht="12.75" x14ac:dyDescent="0.2">
      <c r="A71" s="4"/>
      <c r="B71" s="17" t="s">
        <v>101</v>
      </c>
      <c r="C71" s="22" t="s">
        <v>64</v>
      </c>
      <c r="D71" s="4">
        <f t="shared" ref="D71:D72" si="52">+F71</f>
        <v>720</v>
      </c>
      <c r="E71" s="4"/>
      <c r="F71" s="4">
        <f t="shared" ref="F71:F72" si="53">SUM(G71:N71)</f>
        <v>720</v>
      </c>
      <c r="G71" s="4"/>
      <c r="H71" s="4"/>
      <c r="I71" s="4">
        <v>720</v>
      </c>
      <c r="J71" s="4"/>
      <c r="K71" s="4"/>
      <c r="L71" s="4"/>
      <c r="M71" s="4"/>
      <c r="N71" s="4"/>
    </row>
    <row r="72" spans="1:14" s="5" customFormat="1" ht="12.75" x14ac:dyDescent="0.2">
      <c r="A72" s="4"/>
      <c r="B72" s="17" t="s">
        <v>100</v>
      </c>
      <c r="C72" s="22" t="s">
        <v>64</v>
      </c>
      <c r="D72" s="4">
        <f t="shared" si="52"/>
        <v>960</v>
      </c>
      <c r="E72" s="4"/>
      <c r="F72" s="4">
        <f t="shared" si="53"/>
        <v>960</v>
      </c>
      <c r="G72" s="4"/>
      <c r="H72" s="4"/>
      <c r="I72" s="4">
        <v>960</v>
      </c>
      <c r="J72" s="4"/>
      <c r="K72" s="4"/>
      <c r="L72" s="4"/>
      <c r="M72" s="4"/>
      <c r="N72" s="4"/>
    </row>
    <row r="73" spans="1:14" s="12" customFormat="1" ht="25.5" x14ac:dyDescent="0.2">
      <c r="A73" s="11"/>
      <c r="B73" s="11" t="s">
        <v>35</v>
      </c>
      <c r="C73" s="21"/>
      <c r="D73" s="11">
        <f>+D74+D80+D88+D78</f>
        <v>3180666</v>
      </c>
      <c r="E73" s="11">
        <f>+E74+E80+E88+E78</f>
        <v>2266184</v>
      </c>
      <c r="F73" s="11">
        <f>SUM(G73:N73)</f>
        <v>864482</v>
      </c>
      <c r="G73" s="11">
        <f>+G74+G80+G88+G78</f>
        <v>308800</v>
      </c>
      <c r="H73" s="11">
        <f>+H74+H80+H88+H78</f>
        <v>21500</v>
      </c>
      <c r="I73" s="11">
        <f>+I74+I80+I88+I78</f>
        <v>0</v>
      </c>
      <c r="J73" s="11">
        <f>+J74+J80+J88+J78</f>
        <v>0</v>
      </c>
      <c r="K73" s="11">
        <f>+K74+K80+K88+K78</f>
        <v>414482</v>
      </c>
      <c r="L73" s="11">
        <f>+L74+L80+L88+L78</f>
        <v>119700</v>
      </c>
      <c r="M73" s="11">
        <f>+M74+M80+M88+M78</f>
        <v>0</v>
      </c>
      <c r="N73" s="11">
        <f>+N74+N80+N88+N78</f>
        <v>0</v>
      </c>
    </row>
    <row r="74" spans="1:14" s="12" customFormat="1" ht="25.5" customHeight="1" x14ac:dyDescent="0.2">
      <c r="A74" s="13"/>
      <c r="B74" s="13" t="s">
        <v>10</v>
      </c>
      <c r="C74" s="23"/>
      <c r="D74" s="13">
        <f>SUM(D75:D77)</f>
        <v>109000</v>
      </c>
      <c r="E74" s="13">
        <f>SUM(E75:E77)</f>
        <v>3000</v>
      </c>
      <c r="F74" s="13">
        <f>SUM(G74:N74)</f>
        <v>106000</v>
      </c>
      <c r="G74" s="13">
        <f t="shared" ref="G74:N74" si="54">SUM(G75:G77)</f>
        <v>0</v>
      </c>
      <c r="H74" s="13">
        <f t="shared" si="54"/>
        <v>6000</v>
      </c>
      <c r="I74" s="13">
        <f t="shared" si="54"/>
        <v>0</v>
      </c>
      <c r="J74" s="13">
        <f t="shared" si="54"/>
        <v>0</v>
      </c>
      <c r="K74" s="13">
        <f t="shared" si="54"/>
        <v>0</v>
      </c>
      <c r="L74" s="13">
        <f t="shared" si="54"/>
        <v>100000</v>
      </c>
      <c r="M74" s="13">
        <f t="shared" si="54"/>
        <v>0</v>
      </c>
      <c r="N74" s="13">
        <f t="shared" si="54"/>
        <v>0</v>
      </c>
    </row>
    <row r="75" spans="1:14" s="5" customFormat="1" ht="12.75" x14ac:dyDescent="0.2">
      <c r="A75" s="4"/>
      <c r="B75" s="4" t="s">
        <v>120</v>
      </c>
      <c r="C75" s="22" t="s">
        <v>64</v>
      </c>
      <c r="D75" s="4">
        <f t="shared" ref="D75" si="55">+F75</f>
        <v>10000</v>
      </c>
      <c r="E75" s="4"/>
      <c r="F75" s="4">
        <f t="shared" ref="F75:F77" si="56">SUM(G75:N75)</f>
        <v>10000</v>
      </c>
      <c r="G75" s="4"/>
      <c r="H75" s="4"/>
      <c r="I75" s="4"/>
      <c r="J75" s="4"/>
      <c r="K75" s="4"/>
      <c r="L75" s="4">
        <v>10000</v>
      </c>
      <c r="M75" s="4"/>
      <c r="N75" s="4"/>
    </row>
    <row r="76" spans="1:14" s="5" customFormat="1" ht="12.75" x14ac:dyDescent="0.2">
      <c r="A76" s="4"/>
      <c r="B76" s="4" t="s">
        <v>59</v>
      </c>
      <c r="C76" s="22" t="s">
        <v>60</v>
      </c>
      <c r="D76" s="4">
        <v>9000</v>
      </c>
      <c r="E76" s="4">
        <v>3000</v>
      </c>
      <c r="F76" s="4">
        <f t="shared" si="56"/>
        <v>6000</v>
      </c>
      <c r="G76" s="4"/>
      <c r="H76" s="4">
        <v>6000</v>
      </c>
      <c r="I76" s="4"/>
      <c r="J76" s="4"/>
      <c r="K76" s="4"/>
      <c r="L76" s="4"/>
      <c r="M76" s="4"/>
      <c r="N76" s="4"/>
    </row>
    <row r="77" spans="1:14" s="5" customFormat="1" ht="12.75" x14ac:dyDescent="0.2">
      <c r="A77" s="28"/>
      <c r="B77" s="4" t="s">
        <v>119</v>
      </c>
      <c r="C77" s="22" t="s">
        <v>60</v>
      </c>
      <c r="D77" s="4">
        <f t="shared" ref="D77" si="57">+F77</f>
        <v>90000</v>
      </c>
      <c r="E77" s="4"/>
      <c r="F77" s="4">
        <f t="shared" si="56"/>
        <v>90000</v>
      </c>
      <c r="G77" s="4"/>
      <c r="H77" s="4"/>
      <c r="I77" s="4"/>
      <c r="J77" s="4"/>
      <c r="K77" s="4"/>
      <c r="L77" s="4">
        <v>90000</v>
      </c>
      <c r="M77" s="4"/>
      <c r="N77" s="4"/>
    </row>
    <row r="78" spans="1:14" s="12" customFormat="1" ht="12.75" x14ac:dyDescent="0.2">
      <c r="A78" s="13"/>
      <c r="B78" s="13" t="s">
        <v>13</v>
      </c>
      <c r="C78" s="23"/>
      <c r="D78" s="13">
        <f>SUM(D79:D79)</f>
        <v>10000</v>
      </c>
      <c r="E78" s="13">
        <f>SUM(E79:E79)</f>
        <v>0</v>
      </c>
      <c r="F78" s="13">
        <f>SUM(F79:F79)</f>
        <v>10000</v>
      </c>
      <c r="G78" s="13">
        <f>SUM(G79:G79)</f>
        <v>0</v>
      </c>
      <c r="H78" s="13">
        <f>SUM(H79:H79)</f>
        <v>0</v>
      </c>
      <c r="I78" s="13">
        <f>SUM(I79:I79)</f>
        <v>0</v>
      </c>
      <c r="J78" s="13">
        <f>SUM(J79:J79)</f>
        <v>0</v>
      </c>
      <c r="K78" s="13">
        <f>SUM(K79:K79)</f>
        <v>0</v>
      </c>
      <c r="L78" s="13">
        <f>SUM(L79:L79)</f>
        <v>10000</v>
      </c>
      <c r="M78" s="13">
        <f>SUM(M79:M79)</f>
        <v>0</v>
      </c>
      <c r="N78" s="13">
        <f>SUM(N79:N79)</f>
        <v>0</v>
      </c>
    </row>
    <row r="79" spans="1:14" s="5" customFormat="1" ht="25.5" x14ac:dyDescent="0.2">
      <c r="A79" s="28"/>
      <c r="B79" s="17" t="s">
        <v>135</v>
      </c>
      <c r="C79" s="22" t="s">
        <v>64</v>
      </c>
      <c r="D79" s="4">
        <f t="shared" ref="D79" si="58">+F79</f>
        <v>10000</v>
      </c>
      <c r="E79" s="4"/>
      <c r="F79" s="4">
        <f t="shared" ref="F79:F134" si="59">SUM(G79:N79)</f>
        <v>10000</v>
      </c>
      <c r="G79" s="4"/>
      <c r="H79" s="4"/>
      <c r="I79" s="4"/>
      <c r="J79" s="4"/>
      <c r="K79" s="4"/>
      <c r="L79" s="4">
        <v>10000</v>
      </c>
      <c r="M79" s="4"/>
      <c r="N79" s="4"/>
    </row>
    <row r="80" spans="1:14" s="12" customFormat="1" ht="12.75" x14ac:dyDescent="0.2">
      <c r="A80" s="13"/>
      <c r="B80" s="13" t="s">
        <v>14</v>
      </c>
      <c r="C80" s="23"/>
      <c r="D80" s="13">
        <f>SUM(D81:D87)</f>
        <v>3046666</v>
      </c>
      <c r="E80" s="13">
        <f>SUM(E81:E87)</f>
        <v>2263184</v>
      </c>
      <c r="F80" s="13">
        <f t="shared" si="59"/>
        <v>733482</v>
      </c>
      <c r="G80" s="13">
        <f t="shared" ref="G80:N80" si="60">SUM(G81:G87)</f>
        <v>293800</v>
      </c>
      <c r="H80" s="13">
        <f t="shared" si="60"/>
        <v>15500</v>
      </c>
      <c r="I80" s="13">
        <f t="shared" si="60"/>
        <v>0</v>
      </c>
      <c r="J80" s="13">
        <f t="shared" si="60"/>
        <v>0</v>
      </c>
      <c r="K80" s="13">
        <f t="shared" si="60"/>
        <v>414482</v>
      </c>
      <c r="L80" s="13">
        <f t="shared" si="60"/>
        <v>9700</v>
      </c>
      <c r="M80" s="13">
        <f t="shared" si="60"/>
        <v>0</v>
      </c>
      <c r="N80" s="13">
        <f t="shared" si="60"/>
        <v>0</v>
      </c>
    </row>
    <row r="81" spans="1:14" s="5" customFormat="1" ht="38.25" x14ac:dyDescent="0.2">
      <c r="A81" s="4"/>
      <c r="B81" s="15" t="s">
        <v>117</v>
      </c>
      <c r="C81" s="24" t="s">
        <v>67</v>
      </c>
      <c r="D81" s="15">
        <f>49200+9700</f>
        <v>58900</v>
      </c>
      <c r="E81" s="4">
        <v>49200</v>
      </c>
      <c r="F81" s="4">
        <f t="shared" si="59"/>
        <v>9700</v>
      </c>
      <c r="G81" s="4"/>
      <c r="H81" s="4"/>
      <c r="I81" s="4"/>
      <c r="J81" s="4"/>
      <c r="K81" s="4"/>
      <c r="L81" s="15">
        <v>9700</v>
      </c>
      <c r="M81" s="4"/>
      <c r="N81" s="4"/>
    </row>
    <row r="82" spans="1:14" s="5" customFormat="1" ht="38.25" x14ac:dyDescent="0.2">
      <c r="A82" s="28"/>
      <c r="B82" s="4" t="s">
        <v>114</v>
      </c>
      <c r="C82" s="24" t="s">
        <v>115</v>
      </c>
      <c r="D82" s="15">
        <f>+E82+F82</f>
        <v>2612966</v>
      </c>
      <c r="E82" s="4">
        <f>645726+1552758</f>
        <v>2198484</v>
      </c>
      <c r="F82" s="4">
        <f t="shared" si="59"/>
        <v>414482</v>
      </c>
      <c r="G82" s="4"/>
      <c r="H82" s="4"/>
      <c r="I82" s="4"/>
      <c r="J82" s="4"/>
      <c r="K82" s="4">
        <v>414482</v>
      </c>
      <c r="L82" s="4"/>
      <c r="M82" s="4"/>
      <c r="N82" s="4"/>
    </row>
    <row r="83" spans="1:14" s="5" customFormat="1" ht="51" x14ac:dyDescent="0.2">
      <c r="A83" s="28"/>
      <c r="B83" s="30" t="s">
        <v>68</v>
      </c>
      <c r="C83" s="29" t="s">
        <v>64</v>
      </c>
      <c r="D83" s="15">
        <v>140000</v>
      </c>
      <c r="E83" s="4"/>
      <c r="F83" s="4">
        <f t="shared" si="59"/>
        <v>140000</v>
      </c>
      <c r="G83" s="4">
        <v>140000</v>
      </c>
      <c r="H83" s="4"/>
      <c r="I83" s="4"/>
      <c r="J83" s="4"/>
      <c r="K83" s="4"/>
      <c r="L83" s="4"/>
      <c r="M83" s="4"/>
      <c r="N83" s="4"/>
    </row>
    <row r="84" spans="1:14" s="5" customFormat="1" ht="25.5" x14ac:dyDescent="0.2">
      <c r="A84" s="28"/>
      <c r="B84" s="30" t="s">
        <v>69</v>
      </c>
      <c r="C84" s="29" t="s">
        <v>70</v>
      </c>
      <c r="D84" s="15">
        <v>100000</v>
      </c>
      <c r="E84" s="4"/>
      <c r="F84" s="4">
        <f t="shared" si="59"/>
        <v>50000</v>
      </c>
      <c r="G84" s="4">
        <v>50000</v>
      </c>
      <c r="H84" s="4"/>
      <c r="I84" s="4"/>
      <c r="J84" s="4"/>
      <c r="K84" s="4"/>
      <c r="L84" s="4"/>
      <c r="M84" s="4"/>
      <c r="N84" s="4"/>
    </row>
    <row r="85" spans="1:14" s="5" customFormat="1" ht="51" x14ac:dyDescent="0.2">
      <c r="A85" s="28"/>
      <c r="B85" s="30" t="s">
        <v>71</v>
      </c>
      <c r="C85" s="29" t="s">
        <v>64</v>
      </c>
      <c r="D85" s="15">
        <v>10000</v>
      </c>
      <c r="E85" s="4"/>
      <c r="F85" s="4">
        <f t="shared" si="59"/>
        <v>10000</v>
      </c>
      <c r="G85" s="4">
        <v>10000</v>
      </c>
      <c r="H85" s="4"/>
      <c r="I85" s="4"/>
      <c r="J85" s="4"/>
      <c r="K85" s="4"/>
      <c r="L85" s="4"/>
      <c r="M85" s="4"/>
      <c r="N85" s="4"/>
    </row>
    <row r="86" spans="1:14" s="5" customFormat="1" ht="76.5" x14ac:dyDescent="0.2">
      <c r="A86" s="4"/>
      <c r="B86" s="4" t="s">
        <v>118</v>
      </c>
      <c r="C86" s="24" t="s">
        <v>64</v>
      </c>
      <c r="D86" s="15">
        <v>93800</v>
      </c>
      <c r="E86" s="4"/>
      <c r="F86" s="4">
        <f t="shared" ref="F86" si="61">SUM(G86:N86)</f>
        <v>93800</v>
      </c>
      <c r="G86" s="4">
        <v>93800</v>
      </c>
      <c r="H86" s="4"/>
      <c r="I86" s="4"/>
      <c r="J86" s="4"/>
      <c r="K86" s="4"/>
      <c r="L86" s="4"/>
      <c r="M86" s="4"/>
      <c r="N86" s="4"/>
    </row>
    <row r="87" spans="1:14" s="5" customFormat="1" ht="25.5" x14ac:dyDescent="0.2">
      <c r="A87" s="4"/>
      <c r="B87" s="4" t="s">
        <v>47</v>
      </c>
      <c r="C87" s="22" t="s">
        <v>60</v>
      </c>
      <c r="D87" s="4">
        <v>31000</v>
      </c>
      <c r="E87" s="4">
        <v>15500</v>
      </c>
      <c r="F87" s="4">
        <f t="shared" si="59"/>
        <v>15500</v>
      </c>
      <c r="G87" s="4"/>
      <c r="H87" s="4">
        <v>15500</v>
      </c>
      <c r="I87" s="4"/>
      <c r="J87" s="4"/>
      <c r="K87" s="4"/>
      <c r="L87" s="4"/>
      <c r="M87" s="4"/>
      <c r="N87" s="4"/>
    </row>
    <row r="88" spans="1:14" s="12" customFormat="1" ht="12.75" x14ac:dyDescent="0.2">
      <c r="A88" s="13"/>
      <c r="B88" s="13" t="s">
        <v>65</v>
      </c>
      <c r="C88" s="23"/>
      <c r="D88" s="13">
        <f>+D89</f>
        <v>15000</v>
      </c>
      <c r="E88" s="13">
        <f>+E89</f>
        <v>0</v>
      </c>
      <c r="F88" s="13">
        <f t="shared" si="59"/>
        <v>15000</v>
      </c>
      <c r="G88" s="13">
        <f>+G89</f>
        <v>15000</v>
      </c>
      <c r="H88" s="13">
        <f t="shared" ref="H88:N88" si="62">+H89</f>
        <v>0</v>
      </c>
      <c r="I88" s="13">
        <f t="shared" si="62"/>
        <v>0</v>
      </c>
      <c r="J88" s="13">
        <f t="shared" si="62"/>
        <v>0</v>
      </c>
      <c r="K88" s="13">
        <f t="shared" si="62"/>
        <v>0</v>
      </c>
      <c r="L88" s="13">
        <f t="shared" si="62"/>
        <v>0</v>
      </c>
      <c r="M88" s="13">
        <f t="shared" si="62"/>
        <v>0</v>
      </c>
      <c r="N88" s="13">
        <f t="shared" si="62"/>
        <v>0</v>
      </c>
    </row>
    <row r="89" spans="1:14" s="5" customFormat="1" ht="26.25" customHeight="1" x14ac:dyDescent="0.2">
      <c r="A89" s="4"/>
      <c r="B89" s="17" t="s">
        <v>66</v>
      </c>
      <c r="C89" s="22" t="s">
        <v>64</v>
      </c>
      <c r="D89" s="4">
        <f>+F89</f>
        <v>15000</v>
      </c>
      <c r="E89" s="4"/>
      <c r="F89" s="4">
        <f>SUM(G89:N89)</f>
        <v>15000</v>
      </c>
      <c r="G89" s="4">
        <v>15000</v>
      </c>
      <c r="H89" s="4"/>
      <c r="I89" s="4"/>
      <c r="J89" s="4"/>
      <c r="K89" s="4"/>
      <c r="L89" s="4"/>
      <c r="M89" s="4"/>
      <c r="N89" s="4"/>
    </row>
    <row r="90" spans="1:14" s="12" customFormat="1" ht="25.5" x14ac:dyDescent="0.2">
      <c r="A90" s="11"/>
      <c r="B90" s="11" t="s">
        <v>36</v>
      </c>
      <c r="C90" s="21"/>
      <c r="D90" s="11">
        <f>+D94+D97+D100+D102+D91</f>
        <v>124350</v>
      </c>
      <c r="E90" s="11">
        <f t="shared" ref="E90:N90" si="63">+E94+E97+E100+E102+E91</f>
        <v>0</v>
      </c>
      <c r="F90" s="11">
        <f t="shared" si="63"/>
        <v>124350</v>
      </c>
      <c r="G90" s="11">
        <f t="shared" si="63"/>
        <v>74000</v>
      </c>
      <c r="H90" s="11">
        <f t="shared" si="63"/>
        <v>39350</v>
      </c>
      <c r="I90" s="11">
        <f t="shared" si="63"/>
        <v>0</v>
      </c>
      <c r="J90" s="11">
        <f t="shared" si="63"/>
        <v>6000</v>
      </c>
      <c r="K90" s="11">
        <f t="shared" si="63"/>
        <v>0</v>
      </c>
      <c r="L90" s="11">
        <f t="shared" si="63"/>
        <v>5000</v>
      </c>
      <c r="M90" s="11">
        <f t="shared" si="63"/>
        <v>0</v>
      </c>
      <c r="N90" s="11">
        <f t="shared" si="63"/>
        <v>0</v>
      </c>
    </row>
    <row r="91" spans="1:14" s="12" customFormat="1" ht="12.75" x14ac:dyDescent="0.2">
      <c r="A91" s="13"/>
      <c r="B91" s="13" t="s">
        <v>9</v>
      </c>
      <c r="C91" s="23"/>
      <c r="D91" s="13">
        <f>SUM(D92:D93)</f>
        <v>8500</v>
      </c>
      <c r="E91" s="13">
        <f t="shared" ref="E91:N91" si="64">SUM(E92:E93)</f>
        <v>0</v>
      </c>
      <c r="F91" s="13">
        <f t="shared" si="64"/>
        <v>8500</v>
      </c>
      <c r="G91" s="13">
        <f t="shared" si="64"/>
        <v>0</v>
      </c>
      <c r="H91" s="13">
        <f t="shared" si="64"/>
        <v>0</v>
      </c>
      <c r="I91" s="13">
        <f t="shared" si="64"/>
        <v>0</v>
      </c>
      <c r="J91" s="13">
        <f t="shared" si="64"/>
        <v>6000</v>
      </c>
      <c r="K91" s="13">
        <f t="shared" si="64"/>
        <v>0</v>
      </c>
      <c r="L91" s="13">
        <f t="shared" si="64"/>
        <v>2500</v>
      </c>
      <c r="M91" s="13">
        <f t="shared" si="64"/>
        <v>0</v>
      </c>
      <c r="N91" s="13">
        <f t="shared" si="64"/>
        <v>0</v>
      </c>
    </row>
    <row r="92" spans="1:14" s="5" customFormat="1" ht="12.75" x14ac:dyDescent="0.2">
      <c r="A92" s="4"/>
      <c r="B92" s="4" t="s">
        <v>121</v>
      </c>
      <c r="C92" s="22" t="s">
        <v>64</v>
      </c>
      <c r="D92" s="4">
        <v>2500</v>
      </c>
      <c r="E92" s="4"/>
      <c r="F92" s="4">
        <f>SUM(G92:N92)</f>
        <v>2500</v>
      </c>
      <c r="G92" s="4"/>
      <c r="H92" s="4"/>
      <c r="I92" s="4"/>
      <c r="J92" s="4"/>
      <c r="K92" s="4"/>
      <c r="L92" s="4">
        <v>2500</v>
      </c>
      <c r="M92" s="4"/>
      <c r="N92" s="4"/>
    </row>
    <row r="93" spans="1:14" s="5" customFormat="1" ht="12.75" x14ac:dyDescent="0.2">
      <c r="A93" s="4"/>
      <c r="B93" s="4" t="s">
        <v>122</v>
      </c>
      <c r="C93" s="22" t="s">
        <v>64</v>
      </c>
      <c r="D93" s="4">
        <v>6000</v>
      </c>
      <c r="E93" s="4"/>
      <c r="F93" s="4">
        <f>SUM(G93:N93)</f>
        <v>6000</v>
      </c>
      <c r="G93" s="4"/>
      <c r="H93" s="4"/>
      <c r="I93" s="4"/>
      <c r="J93" s="4">
        <v>6000</v>
      </c>
      <c r="K93" s="4"/>
      <c r="L93" s="4"/>
      <c r="M93" s="4"/>
      <c r="N93" s="4"/>
    </row>
    <row r="94" spans="1:14" s="12" customFormat="1" ht="12.75" x14ac:dyDescent="0.2">
      <c r="A94" s="13"/>
      <c r="B94" s="13" t="s">
        <v>10</v>
      </c>
      <c r="C94" s="23"/>
      <c r="D94" s="13">
        <f>SUM(D95:D96)</f>
        <v>14500</v>
      </c>
      <c r="E94" s="13">
        <f t="shared" ref="E94:N94" si="65">SUM(E95:E96)</f>
        <v>0</v>
      </c>
      <c r="F94" s="13">
        <f t="shared" si="65"/>
        <v>14500</v>
      </c>
      <c r="G94" s="13">
        <f t="shared" si="65"/>
        <v>12000</v>
      </c>
      <c r="H94" s="13">
        <f t="shared" si="65"/>
        <v>0</v>
      </c>
      <c r="I94" s="13">
        <f t="shared" si="65"/>
        <v>0</v>
      </c>
      <c r="J94" s="13">
        <f t="shared" si="65"/>
        <v>0</v>
      </c>
      <c r="K94" s="13">
        <f t="shared" si="65"/>
        <v>0</v>
      </c>
      <c r="L94" s="13">
        <f t="shared" si="65"/>
        <v>2500</v>
      </c>
      <c r="M94" s="13">
        <f t="shared" si="65"/>
        <v>0</v>
      </c>
      <c r="N94" s="13">
        <f t="shared" si="65"/>
        <v>0</v>
      </c>
    </row>
    <row r="95" spans="1:14" s="5" customFormat="1" ht="12.75" x14ac:dyDescent="0.2">
      <c r="A95" s="4"/>
      <c r="B95" s="4" t="s">
        <v>72</v>
      </c>
      <c r="C95" s="22" t="s">
        <v>64</v>
      </c>
      <c r="D95" s="4">
        <f>+F95</f>
        <v>12000</v>
      </c>
      <c r="E95" s="4"/>
      <c r="F95" s="4">
        <f t="shared" si="59"/>
        <v>12000</v>
      </c>
      <c r="G95" s="4">
        <v>12000</v>
      </c>
      <c r="H95" s="4"/>
      <c r="I95" s="4"/>
      <c r="J95" s="4"/>
      <c r="K95" s="4"/>
      <c r="L95" s="4"/>
      <c r="M95" s="4"/>
      <c r="N95" s="4"/>
    </row>
    <row r="96" spans="1:14" s="5" customFormat="1" ht="12.75" x14ac:dyDescent="0.2">
      <c r="A96" s="4"/>
      <c r="B96" s="4" t="s">
        <v>46</v>
      </c>
      <c r="C96" s="22" t="s">
        <v>64</v>
      </c>
      <c r="D96" s="4">
        <f>+F96</f>
        <v>2500</v>
      </c>
      <c r="E96" s="4"/>
      <c r="F96" s="4">
        <f t="shared" ref="F96" si="66">SUM(G96:N96)</f>
        <v>2500</v>
      </c>
      <c r="G96" s="4"/>
      <c r="H96" s="4"/>
      <c r="I96" s="4"/>
      <c r="J96" s="4"/>
      <c r="K96" s="4"/>
      <c r="L96" s="4">
        <v>2500</v>
      </c>
      <c r="M96" s="4"/>
      <c r="N96" s="4"/>
    </row>
    <row r="97" spans="1:14" s="12" customFormat="1" ht="12.75" x14ac:dyDescent="0.2">
      <c r="A97" s="13"/>
      <c r="B97" s="13" t="s">
        <v>13</v>
      </c>
      <c r="C97" s="23"/>
      <c r="D97" s="13">
        <f>SUM(D98:D99)</f>
        <v>39350</v>
      </c>
      <c r="E97" s="13">
        <f>SUM(E98:E99)</f>
        <v>0</v>
      </c>
      <c r="F97" s="13">
        <f t="shared" si="59"/>
        <v>39350</v>
      </c>
      <c r="G97" s="13">
        <f>SUM(G98:G99)</f>
        <v>0</v>
      </c>
      <c r="H97" s="13">
        <f t="shared" ref="H97:N97" si="67">SUM(H98:H99)</f>
        <v>39350</v>
      </c>
      <c r="I97" s="13">
        <f t="shared" si="67"/>
        <v>0</v>
      </c>
      <c r="J97" s="13">
        <f t="shared" ref="J97:K97" si="68">SUM(J98:J99)</f>
        <v>0</v>
      </c>
      <c r="K97" s="13">
        <f t="shared" si="68"/>
        <v>0</v>
      </c>
      <c r="L97" s="13">
        <f t="shared" si="67"/>
        <v>0</v>
      </c>
      <c r="M97" s="13">
        <f t="shared" si="67"/>
        <v>0</v>
      </c>
      <c r="N97" s="13">
        <f t="shared" si="67"/>
        <v>0</v>
      </c>
    </row>
    <row r="98" spans="1:14" s="5" customFormat="1" ht="12.75" x14ac:dyDescent="0.2">
      <c r="A98" s="4"/>
      <c r="B98" s="4" t="s">
        <v>2</v>
      </c>
      <c r="C98" s="22" t="s">
        <v>53</v>
      </c>
      <c r="D98" s="4">
        <f>+F98</f>
        <v>0</v>
      </c>
      <c r="E98" s="4"/>
      <c r="F98" s="4">
        <f t="shared" si="59"/>
        <v>0</v>
      </c>
      <c r="G98" s="4"/>
      <c r="H98" s="4"/>
      <c r="I98" s="4"/>
      <c r="J98" s="4"/>
      <c r="K98" s="4"/>
      <c r="L98" s="4"/>
      <c r="M98" s="4"/>
      <c r="N98" s="4"/>
    </row>
    <row r="99" spans="1:14" s="5" customFormat="1" ht="25.5" x14ac:dyDescent="0.2">
      <c r="A99" s="4"/>
      <c r="B99" s="4" t="s">
        <v>3</v>
      </c>
      <c r="C99" s="22" t="s">
        <v>60</v>
      </c>
      <c r="D99" s="4">
        <f>+F99</f>
        <v>39350</v>
      </c>
      <c r="E99" s="4"/>
      <c r="F99" s="4">
        <f t="shared" si="59"/>
        <v>39350</v>
      </c>
      <c r="G99" s="4"/>
      <c r="H99" s="4">
        <v>39350</v>
      </c>
      <c r="I99" s="4"/>
      <c r="J99" s="4"/>
      <c r="K99" s="4"/>
      <c r="L99" s="4"/>
      <c r="M99" s="4"/>
      <c r="N99" s="4"/>
    </row>
    <row r="100" spans="1:14" s="12" customFormat="1" ht="12" customHeight="1" x14ac:dyDescent="0.2">
      <c r="A100" s="13"/>
      <c r="B100" s="13" t="s">
        <v>12</v>
      </c>
      <c r="C100" s="23"/>
      <c r="D100" s="13">
        <f>+D101</f>
        <v>2000</v>
      </c>
      <c r="E100" s="13">
        <f>+E101</f>
        <v>0</v>
      </c>
      <c r="F100" s="13">
        <f t="shared" si="59"/>
        <v>2000</v>
      </c>
      <c r="G100" s="13">
        <f>+G101</f>
        <v>2000</v>
      </c>
      <c r="H100" s="13">
        <f t="shared" ref="H100:N100" si="69">+H101</f>
        <v>0</v>
      </c>
      <c r="I100" s="13">
        <f t="shared" si="69"/>
        <v>0</v>
      </c>
      <c r="J100" s="13">
        <f t="shared" si="69"/>
        <v>0</v>
      </c>
      <c r="K100" s="13">
        <f t="shared" si="69"/>
        <v>0</v>
      </c>
      <c r="L100" s="13">
        <f t="shared" si="69"/>
        <v>0</v>
      </c>
      <c r="M100" s="13">
        <f t="shared" si="69"/>
        <v>0</v>
      </c>
      <c r="N100" s="13">
        <f t="shared" si="69"/>
        <v>0</v>
      </c>
    </row>
    <row r="101" spans="1:14" s="5" customFormat="1" ht="13.5" thickBot="1" x14ac:dyDescent="0.25">
      <c r="A101" s="4"/>
      <c r="B101" s="31" t="s">
        <v>73</v>
      </c>
      <c r="C101" s="22" t="s">
        <v>64</v>
      </c>
      <c r="D101" s="4">
        <f>+F101</f>
        <v>2000</v>
      </c>
      <c r="E101" s="4"/>
      <c r="F101" s="4">
        <f t="shared" si="59"/>
        <v>2000</v>
      </c>
      <c r="G101" s="4">
        <v>2000</v>
      </c>
      <c r="H101" s="4"/>
      <c r="I101" s="4"/>
      <c r="J101" s="4"/>
      <c r="K101" s="4"/>
      <c r="L101" s="4"/>
      <c r="M101" s="4"/>
      <c r="N101" s="4"/>
    </row>
    <row r="102" spans="1:14" s="12" customFormat="1" ht="12.75" x14ac:dyDescent="0.2">
      <c r="A102" s="13"/>
      <c r="B102" s="13" t="s">
        <v>14</v>
      </c>
      <c r="C102" s="23"/>
      <c r="D102" s="13">
        <f>+D103</f>
        <v>60000</v>
      </c>
      <c r="E102" s="13">
        <f>+E103</f>
        <v>0</v>
      </c>
      <c r="F102" s="13">
        <f t="shared" si="59"/>
        <v>60000</v>
      </c>
      <c r="G102" s="13">
        <f>+G103</f>
        <v>60000</v>
      </c>
      <c r="H102" s="13">
        <f t="shared" ref="H102:N102" si="70">+H103</f>
        <v>0</v>
      </c>
      <c r="I102" s="13">
        <f t="shared" si="70"/>
        <v>0</v>
      </c>
      <c r="J102" s="13">
        <f t="shared" si="70"/>
        <v>0</v>
      </c>
      <c r="K102" s="13">
        <f t="shared" si="70"/>
        <v>0</v>
      </c>
      <c r="L102" s="13">
        <f t="shared" si="70"/>
        <v>0</v>
      </c>
      <c r="M102" s="13">
        <f t="shared" si="70"/>
        <v>0</v>
      </c>
      <c r="N102" s="13">
        <f t="shared" si="70"/>
        <v>0</v>
      </c>
    </row>
    <row r="103" spans="1:14" s="5" customFormat="1" ht="25.5" x14ac:dyDescent="0.2">
      <c r="A103" s="4"/>
      <c r="B103" s="4" t="s">
        <v>74</v>
      </c>
      <c r="C103" s="24" t="s">
        <v>64</v>
      </c>
      <c r="D103" s="15">
        <v>60000</v>
      </c>
      <c r="E103" s="4"/>
      <c r="F103" s="4">
        <f t="shared" si="59"/>
        <v>60000</v>
      </c>
      <c r="G103" s="4">
        <v>60000</v>
      </c>
      <c r="H103" s="4"/>
      <c r="I103" s="4"/>
      <c r="J103" s="4"/>
      <c r="K103" s="4"/>
      <c r="L103" s="4"/>
      <c r="M103" s="4"/>
      <c r="N103" s="4"/>
    </row>
    <row r="104" spans="1:14" s="12" customFormat="1" ht="25.5" x14ac:dyDescent="0.2">
      <c r="A104" s="11"/>
      <c r="B104" s="11" t="s">
        <v>37</v>
      </c>
      <c r="C104" s="21"/>
      <c r="D104" s="11">
        <f t="shared" ref="D104:N104" si="71">+D105+D107+D113+D116+D118</f>
        <v>465120</v>
      </c>
      <c r="E104" s="11">
        <f t="shared" si="71"/>
        <v>17296</v>
      </c>
      <c r="F104" s="11">
        <f t="shared" si="71"/>
        <v>447844</v>
      </c>
      <c r="G104" s="11">
        <f t="shared" si="71"/>
        <v>51500</v>
      </c>
      <c r="H104" s="11">
        <f t="shared" si="71"/>
        <v>131884</v>
      </c>
      <c r="I104" s="11">
        <f t="shared" si="71"/>
        <v>0</v>
      </c>
      <c r="J104" s="11">
        <f t="shared" si="71"/>
        <v>0</v>
      </c>
      <c r="K104" s="11">
        <f t="shared" si="71"/>
        <v>0</v>
      </c>
      <c r="L104" s="11">
        <f t="shared" si="71"/>
        <v>264460</v>
      </c>
      <c r="M104" s="11">
        <f t="shared" si="71"/>
        <v>0</v>
      </c>
      <c r="N104" s="11">
        <f t="shared" si="71"/>
        <v>0</v>
      </c>
    </row>
    <row r="105" spans="1:14" s="12" customFormat="1" ht="12.75" x14ac:dyDescent="0.2">
      <c r="A105" s="13"/>
      <c r="B105" s="13" t="s">
        <v>9</v>
      </c>
      <c r="C105" s="23"/>
      <c r="D105" s="13">
        <f t="shared" ref="D105:E105" si="72">+D106</f>
        <v>3000</v>
      </c>
      <c r="E105" s="13">
        <f t="shared" si="72"/>
        <v>0</v>
      </c>
      <c r="F105" s="13">
        <f t="shared" si="59"/>
        <v>3000</v>
      </c>
      <c r="G105" s="13">
        <f>+G106</f>
        <v>0</v>
      </c>
      <c r="H105" s="13">
        <f t="shared" ref="H105:N105" si="73">+H106</f>
        <v>0</v>
      </c>
      <c r="I105" s="13">
        <f t="shared" si="73"/>
        <v>0</v>
      </c>
      <c r="J105" s="13">
        <f t="shared" si="73"/>
        <v>0</v>
      </c>
      <c r="K105" s="13">
        <f t="shared" si="73"/>
        <v>0</v>
      </c>
      <c r="L105" s="13">
        <f t="shared" si="73"/>
        <v>3000</v>
      </c>
      <c r="M105" s="13">
        <f t="shared" si="73"/>
        <v>0</v>
      </c>
      <c r="N105" s="13">
        <f t="shared" si="73"/>
        <v>0</v>
      </c>
    </row>
    <row r="106" spans="1:14" s="5" customFormat="1" ht="25.5" x14ac:dyDescent="0.2">
      <c r="A106" s="4"/>
      <c r="B106" s="4" t="s">
        <v>130</v>
      </c>
      <c r="C106" s="22" t="s">
        <v>64</v>
      </c>
      <c r="D106" s="17">
        <v>3000</v>
      </c>
      <c r="E106" s="4"/>
      <c r="F106" s="4">
        <f t="shared" si="59"/>
        <v>3000</v>
      </c>
      <c r="G106" s="4"/>
      <c r="H106" s="4"/>
      <c r="I106" s="4"/>
      <c r="J106" s="4"/>
      <c r="K106" s="4"/>
      <c r="L106" s="4">
        <v>3000</v>
      </c>
      <c r="M106" s="4"/>
      <c r="N106" s="4"/>
    </row>
    <row r="107" spans="1:14" s="12" customFormat="1" ht="12.75" x14ac:dyDescent="0.2">
      <c r="A107" s="13"/>
      <c r="B107" s="13" t="s">
        <v>10</v>
      </c>
      <c r="C107" s="23"/>
      <c r="D107" s="13">
        <f>SUM(D108:D112)</f>
        <v>30900</v>
      </c>
      <c r="E107" s="13">
        <f>SUM(E108:E112)</f>
        <v>0</v>
      </c>
      <c r="F107" s="13">
        <f t="shared" si="59"/>
        <v>30900</v>
      </c>
      <c r="G107" s="13">
        <f t="shared" ref="G107:N107" si="74">SUM(G108:G112)</f>
        <v>0</v>
      </c>
      <c r="H107" s="13">
        <f t="shared" si="74"/>
        <v>0</v>
      </c>
      <c r="I107" s="13">
        <f t="shared" si="74"/>
        <v>0</v>
      </c>
      <c r="J107" s="13">
        <f t="shared" si="74"/>
        <v>0</v>
      </c>
      <c r="K107" s="13">
        <f t="shared" si="74"/>
        <v>0</v>
      </c>
      <c r="L107" s="13">
        <f t="shared" si="74"/>
        <v>30900</v>
      </c>
      <c r="M107" s="13">
        <f t="shared" si="74"/>
        <v>0</v>
      </c>
      <c r="N107" s="13">
        <f t="shared" si="74"/>
        <v>0</v>
      </c>
    </row>
    <row r="108" spans="1:14" s="5" customFormat="1" ht="12.75" x14ac:dyDescent="0.2">
      <c r="A108" s="4"/>
      <c r="B108" s="4" t="s">
        <v>124</v>
      </c>
      <c r="C108" s="22" t="s">
        <v>64</v>
      </c>
      <c r="D108" s="4">
        <f>+F108</f>
        <v>3000</v>
      </c>
      <c r="E108" s="4"/>
      <c r="F108" s="4">
        <f t="shared" si="59"/>
        <v>3000</v>
      </c>
      <c r="G108" s="4"/>
      <c r="H108" s="4"/>
      <c r="I108" s="4"/>
      <c r="J108" s="4"/>
      <c r="K108" s="4"/>
      <c r="L108" s="4">
        <v>3000</v>
      </c>
      <c r="M108" s="4"/>
      <c r="N108" s="4"/>
    </row>
    <row r="109" spans="1:14" s="5" customFormat="1" ht="12.75" x14ac:dyDescent="0.2">
      <c r="A109" s="4"/>
      <c r="B109" s="4" t="s">
        <v>125</v>
      </c>
      <c r="C109" s="22" t="s">
        <v>64</v>
      </c>
      <c r="D109" s="4">
        <f t="shared" ref="D109:D112" si="75">+F109</f>
        <v>3000</v>
      </c>
      <c r="E109" s="4"/>
      <c r="F109" s="4">
        <f t="shared" si="59"/>
        <v>3000</v>
      </c>
      <c r="G109" s="4"/>
      <c r="H109" s="4"/>
      <c r="I109" s="4"/>
      <c r="J109" s="4"/>
      <c r="K109" s="4"/>
      <c r="L109" s="4">
        <v>3000</v>
      </c>
      <c r="M109" s="4"/>
      <c r="N109" s="4"/>
    </row>
    <row r="110" spans="1:14" s="5" customFormat="1" ht="25.5" x14ac:dyDescent="0.2">
      <c r="A110" s="4"/>
      <c r="B110" s="4" t="s">
        <v>126</v>
      </c>
      <c r="C110" s="22" t="s">
        <v>64</v>
      </c>
      <c r="D110" s="4">
        <f t="shared" si="75"/>
        <v>10000</v>
      </c>
      <c r="E110" s="4"/>
      <c r="F110" s="4">
        <f t="shared" si="59"/>
        <v>10000</v>
      </c>
      <c r="G110" s="4"/>
      <c r="H110" s="4"/>
      <c r="I110" s="4"/>
      <c r="J110" s="4"/>
      <c r="K110" s="4"/>
      <c r="L110" s="4">
        <v>10000</v>
      </c>
      <c r="M110" s="4"/>
      <c r="N110" s="4"/>
    </row>
    <row r="111" spans="1:14" s="5" customFormat="1" ht="25.5" x14ac:dyDescent="0.2">
      <c r="A111" s="4"/>
      <c r="B111" s="15" t="s">
        <v>7</v>
      </c>
      <c r="C111" s="22" t="s">
        <v>64</v>
      </c>
      <c r="D111" s="4">
        <f t="shared" si="75"/>
        <v>2900</v>
      </c>
      <c r="E111" s="4"/>
      <c r="F111" s="4">
        <f t="shared" si="59"/>
        <v>2900</v>
      </c>
      <c r="G111" s="4"/>
      <c r="H111" s="4"/>
      <c r="I111" s="4"/>
      <c r="J111" s="4"/>
      <c r="K111" s="4"/>
      <c r="L111" s="15">
        <v>2900</v>
      </c>
      <c r="M111" s="4"/>
      <c r="N111" s="4"/>
    </row>
    <row r="112" spans="1:14" s="5" customFormat="1" ht="25.5" x14ac:dyDescent="0.2">
      <c r="A112" s="4"/>
      <c r="B112" s="15" t="s">
        <v>127</v>
      </c>
      <c r="C112" s="22" t="s">
        <v>64</v>
      </c>
      <c r="D112" s="4">
        <f t="shared" si="75"/>
        <v>12000</v>
      </c>
      <c r="E112" s="4"/>
      <c r="F112" s="4">
        <f t="shared" si="59"/>
        <v>12000</v>
      </c>
      <c r="G112" s="4"/>
      <c r="H112" s="4"/>
      <c r="I112" s="4"/>
      <c r="J112" s="4"/>
      <c r="K112" s="4"/>
      <c r="L112" s="15">
        <v>12000</v>
      </c>
      <c r="M112" s="4"/>
      <c r="N112" s="4"/>
    </row>
    <row r="113" spans="1:28" s="12" customFormat="1" ht="12.75" x14ac:dyDescent="0.2">
      <c r="A113" s="13"/>
      <c r="B113" s="13" t="s">
        <v>13</v>
      </c>
      <c r="C113" s="23"/>
      <c r="D113" s="13">
        <f t="shared" ref="D113:E113" si="76">SUM(D114:D115)</f>
        <v>50000</v>
      </c>
      <c r="E113" s="13">
        <f t="shared" si="76"/>
        <v>0</v>
      </c>
      <c r="F113" s="13">
        <f t="shared" si="59"/>
        <v>50000</v>
      </c>
      <c r="G113" s="13">
        <f>SUM(G114:G115)</f>
        <v>20000</v>
      </c>
      <c r="H113" s="13">
        <f t="shared" ref="H113:N113" si="77">SUM(H114:H115)</f>
        <v>0</v>
      </c>
      <c r="I113" s="13">
        <f t="shared" si="77"/>
        <v>0</v>
      </c>
      <c r="J113" s="13">
        <f t="shared" ref="J113:K113" si="78">SUM(J114:J115)</f>
        <v>0</v>
      </c>
      <c r="K113" s="13">
        <f t="shared" si="78"/>
        <v>0</v>
      </c>
      <c r="L113" s="13">
        <f t="shared" si="77"/>
        <v>30000</v>
      </c>
      <c r="M113" s="13">
        <f t="shared" si="77"/>
        <v>0</v>
      </c>
      <c r="N113" s="13">
        <f t="shared" si="77"/>
        <v>0</v>
      </c>
    </row>
    <row r="114" spans="1:28" s="5" customFormat="1" ht="25.5" x14ac:dyDescent="0.2">
      <c r="A114" s="28"/>
      <c r="B114" s="30" t="s">
        <v>75</v>
      </c>
      <c r="C114" s="22" t="s">
        <v>64</v>
      </c>
      <c r="D114" s="4">
        <f t="shared" ref="D114:D115" si="79">+F114</f>
        <v>20000</v>
      </c>
      <c r="E114" s="4"/>
      <c r="F114" s="4">
        <f t="shared" si="59"/>
        <v>20000</v>
      </c>
      <c r="G114" s="4">
        <v>20000</v>
      </c>
      <c r="H114" s="4"/>
      <c r="I114" s="4"/>
      <c r="J114" s="4"/>
      <c r="K114" s="4"/>
      <c r="L114" s="4"/>
      <c r="M114" s="4"/>
      <c r="N114" s="4"/>
    </row>
    <row r="115" spans="1:28" s="5" customFormat="1" ht="25.5" x14ac:dyDescent="0.2">
      <c r="A115" s="4"/>
      <c r="B115" s="4" t="s">
        <v>5</v>
      </c>
      <c r="C115" s="22" t="s">
        <v>64</v>
      </c>
      <c r="D115" s="4">
        <f t="shared" si="79"/>
        <v>30000</v>
      </c>
      <c r="E115" s="4"/>
      <c r="F115" s="4">
        <f t="shared" si="59"/>
        <v>30000</v>
      </c>
      <c r="G115" s="4"/>
      <c r="H115" s="4"/>
      <c r="I115" s="4"/>
      <c r="J115" s="4"/>
      <c r="K115" s="4"/>
      <c r="L115" s="4">
        <v>30000</v>
      </c>
      <c r="M115" s="4"/>
      <c r="N115" s="4"/>
    </row>
    <row r="116" spans="1:28" s="12" customFormat="1" ht="12.75" x14ac:dyDescent="0.2">
      <c r="A116" s="13"/>
      <c r="B116" s="13" t="s">
        <v>12</v>
      </c>
      <c r="C116" s="23"/>
      <c r="D116" s="13">
        <f t="shared" ref="D116:E116" si="80">+D117</f>
        <v>3500</v>
      </c>
      <c r="E116" s="13">
        <f t="shared" si="80"/>
        <v>0</v>
      </c>
      <c r="F116" s="13">
        <f t="shared" si="59"/>
        <v>3500</v>
      </c>
      <c r="G116" s="13">
        <f>+G117</f>
        <v>3500</v>
      </c>
      <c r="H116" s="13">
        <f t="shared" ref="H116:N116" si="81">+H117</f>
        <v>0</v>
      </c>
      <c r="I116" s="13">
        <f t="shared" si="81"/>
        <v>0</v>
      </c>
      <c r="J116" s="13">
        <f t="shared" si="81"/>
        <v>0</v>
      </c>
      <c r="K116" s="13">
        <f t="shared" si="81"/>
        <v>0</v>
      </c>
      <c r="L116" s="13">
        <f t="shared" si="81"/>
        <v>0</v>
      </c>
      <c r="M116" s="13">
        <f t="shared" si="81"/>
        <v>0</v>
      </c>
      <c r="N116" s="13">
        <f t="shared" si="81"/>
        <v>0</v>
      </c>
    </row>
    <row r="117" spans="1:28" s="5" customFormat="1" ht="25.5" x14ac:dyDescent="0.2">
      <c r="A117" s="28"/>
      <c r="B117" s="30" t="s">
        <v>76</v>
      </c>
      <c r="C117" s="22" t="s">
        <v>64</v>
      </c>
      <c r="D117" s="4">
        <f>+F117</f>
        <v>3500</v>
      </c>
      <c r="E117" s="4"/>
      <c r="F117" s="4">
        <f t="shared" si="59"/>
        <v>3500</v>
      </c>
      <c r="G117" s="4">
        <v>3500</v>
      </c>
      <c r="H117" s="4"/>
      <c r="I117" s="4"/>
      <c r="J117" s="4"/>
      <c r="K117" s="4"/>
      <c r="L117" s="4"/>
      <c r="M117" s="4"/>
      <c r="N117" s="4"/>
    </row>
    <row r="118" spans="1:28" s="12" customFormat="1" ht="12.75" x14ac:dyDescent="0.2">
      <c r="A118" s="13"/>
      <c r="B118" s="13" t="s">
        <v>14</v>
      </c>
      <c r="C118" s="23"/>
      <c r="D118" s="13">
        <f>SUM(D119:D124)</f>
        <v>377720</v>
      </c>
      <c r="E118" s="13">
        <f t="shared" ref="E118:N118" si="82">SUM(E119:E124)</f>
        <v>17296</v>
      </c>
      <c r="F118" s="13">
        <f t="shared" si="82"/>
        <v>360444</v>
      </c>
      <c r="G118" s="13">
        <f t="shared" si="82"/>
        <v>28000</v>
      </c>
      <c r="H118" s="13">
        <f t="shared" si="82"/>
        <v>131884</v>
      </c>
      <c r="I118" s="13">
        <f t="shared" si="82"/>
        <v>0</v>
      </c>
      <c r="J118" s="13">
        <f t="shared" si="82"/>
        <v>0</v>
      </c>
      <c r="K118" s="13">
        <f t="shared" si="82"/>
        <v>0</v>
      </c>
      <c r="L118" s="13">
        <f t="shared" si="82"/>
        <v>200560</v>
      </c>
      <c r="M118" s="13">
        <f t="shared" si="82"/>
        <v>0</v>
      </c>
      <c r="N118" s="13">
        <f t="shared" si="82"/>
        <v>0</v>
      </c>
    </row>
    <row r="119" spans="1:28" s="5" customFormat="1" ht="25.5" x14ac:dyDescent="0.2">
      <c r="A119" s="4"/>
      <c r="B119" s="17" t="s">
        <v>138</v>
      </c>
      <c r="C119" s="22" t="s">
        <v>60</v>
      </c>
      <c r="D119" s="15">
        <v>177160</v>
      </c>
      <c r="E119" s="15">
        <v>17296</v>
      </c>
      <c r="F119" s="4">
        <f t="shared" si="59"/>
        <v>159884</v>
      </c>
      <c r="G119" s="4">
        <v>28000</v>
      </c>
      <c r="H119" s="4">
        <v>131884</v>
      </c>
      <c r="I119" s="4"/>
      <c r="J119" s="4"/>
      <c r="K119" s="4"/>
      <c r="L119" s="4"/>
      <c r="M119" s="4"/>
      <c r="N119" s="4"/>
    </row>
    <row r="120" spans="1:28" s="5" customFormat="1" ht="25.5" x14ac:dyDescent="0.2">
      <c r="A120" s="4"/>
      <c r="B120" s="4" t="s">
        <v>4</v>
      </c>
      <c r="C120" s="22" t="s">
        <v>64</v>
      </c>
      <c r="D120" s="4">
        <f>+F120</f>
        <v>15000</v>
      </c>
      <c r="E120" s="4"/>
      <c r="F120" s="4">
        <f t="shared" ref="F120" si="83">SUM(G120:N120)</f>
        <v>15000</v>
      </c>
      <c r="G120" s="4"/>
      <c r="H120" s="4"/>
      <c r="I120" s="4"/>
      <c r="J120" s="4"/>
      <c r="K120" s="4"/>
      <c r="L120" s="4">
        <v>15000</v>
      </c>
      <c r="M120" s="4"/>
      <c r="N120" s="4"/>
    </row>
    <row r="121" spans="1:28" s="5" customFormat="1" ht="25.5" x14ac:dyDescent="0.2">
      <c r="A121" s="4"/>
      <c r="B121" s="15" t="s">
        <v>132</v>
      </c>
      <c r="C121" s="22" t="s">
        <v>78</v>
      </c>
      <c r="D121" s="4">
        <f t="shared" ref="D121:D124" si="84">+F121</f>
        <v>150000</v>
      </c>
      <c r="E121" s="4"/>
      <c r="F121" s="4">
        <f t="shared" ref="F121:F124" si="85">SUM(G121:N121)</f>
        <v>150000</v>
      </c>
      <c r="G121" s="4"/>
      <c r="H121" s="4"/>
      <c r="I121" s="4"/>
      <c r="J121" s="4"/>
      <c r="K121" s="4"/>
      <c r="L121" s="4">
        <v>150000</v>
      </c>
      <c r="M121" s="4"/>
      <c r="N121" s="4"/>
    </row>
    <row r="122" spans="1:28" s="5" customFormat="1" ht="38.25" x14ac:dyDescent="0.2">
      <c r="A122" s="4"/>
      <c r="B122" s="15" t="s">
        <v>133</v>
      </c>
      <c r="C122" s="22" t="s">
        <v>78</v>
      </c>
      <c r="D122" s="4">
        <f t="shared" ref="D122" si="86">+F122</f>
        <v>15000</v>
      </c>
      <c r="E122" s="4"/>
      <c r="F122" s="4">
        <f t="shared" ref="F122" si="87">SUM(G122:N122)</f>
        <v>15000</v>
      </c>
      <c r="G122" s="4"/>
      <c r="H122" s="4"/>
      <c r="I122" s="4"/>
      <c r="J122" s="4"/>
      <c r="K122" s="4"/>
      <c r="L122" s="4">
        <v>15000</v>
      </c>
      <c r="M122" s="4"/>
      <c r="N122" s="4"/>
    </row>
    <row r="123" spans="1:28" s="5" customFormat="1" ht="25.5" x14ac:dyDescent="0.2">
      <c r="A123" s="4"/>
      <c r="B123" s="15" t="s">
        <v>128</v>
      </c>
      <c r="C123" s="22" t="s">
        <v>64</v>
      </c>
      <c r="D123" s="4">
        <f t="shared" si="84"/>
        <v>4000</v>
      </c>
      <c r="E123" s="4"/>
      <c r="F123" s="4">
        <f t="shared" si="85"/>
        <v>4000</v>
      </c>
      <c r="G123" s="4"/>
      <c r="H123" s="4"/>
      <c r="I123" s="4"/>
      <c r="J123" s="4"/>
      <c r="K123" s="4"/>
      <c r="L123" s="4">
        <v>4000</v>
      </c>
      <c r="M123" s="4"/>
      <c r="N123" s="4"/>
    </row>
    <row r="124" spans="1:28" s="5" customFormat="1" ht="51" x14ac:dyDescent="0.2">
      <c r="A124" s="4"/>
      <c r="B124" s="17" t="s">
        <v>129</v>
      </c>
      <c r="C124" s="22" t="s">
        <v>78</v>
      </c>
      <c r="D124" s="4">
        <f t="shared" si="84"/>
        <v>16560</v>
      </c>
      <c r="E124" s="4"/>
      <c r="F124" s="4">
        <f t="shared" si="85"/>
        <v>16560</v>
      </c>
      <c r="G124" s="4"/>
      <c r="H124" s="4"/>
      <c r="I124" s="4"/>
      <c r="J124" s="4"/>
      <c r="K124" s="4"/>
      <c r="L124" s="4">
        <v>16560</v>
      </c>
      <c r="M124" s="4"/>
      <c r="N124" s="4"/>
    </row>
    <row r="125" spans="1:28" s="1" customFormat="1" ht="14.25" x14ac:dyDescent="0.2">
      <c r="A125" s="10" t="s">
        <v>48</v>
      </c>
      <c r="B125" s="10" t="s">
        <v>49</v>
      </c>
      <c r="C125" s="20"/>
      <c r="D125" s="10">
        <f>+D126+D129+D132+D135</f>
        <v>101400</v>
      </c>
      <c r="E125" s="10">
        <f t="shared" ref="E125:N125" si="88">+E126+E129+E132+E135</f>
        <v>50460</v>
      </c>
      <c r="F125" s="10">
        <f t="shared" si="88"/>
        <v>23580</v>
      </c>
      <c r="G125" s="10">
        <f t="shared" si="88"/>
        <v>13680</v>
      </c>
      <c r="H125" s="10">
        <f t="shared" si="88"/>
        <v>1900</v>
      </c>
      <c r="I125" s="10">
        <f t="shared" si="88"/>
        <v>0</v>
      </c>
      <c r="J125" s="10">
        <f t="shared" si="88"/>
        <v>6000</v>
      </c>
      <c r="K125" s="10">
        <f t="shared" si="88"/>
        <v>0</v>
      </c>
      <c r="L125" s="10">
        <f t="shared" si="88"/>
        <v>2000</v>
      </c>
      <c r="M125" s="10">
        <f t="shared" si="88"/>
        <v>0</v>
      </c>
      <c r="N125" s="10">
        <f t="shared" si="88"/>
        <v>0</v>
      </c>
    </row>
    <row r="126" spans="1:28" s="12" customFormat="1" ht="12.75" x14ac:dyDescent="0.2">
      <c r="A126" s="11"/>
      <c r="B126" s="11" t="s">
        <v>40</v>
      </c>
      <c r="C126" s="21"/>
      <c r="D126" s="11">
        <f t="shared" ref="D126:E127" si="89">+D127</f>
        <v>25000</v>
      </c>
      <c r="E126" s="11">
        <f t="shared" si="89"/>
        <v>23100</v>
      </c>
      <c r="F126" s="11">
        <f>SUM(G126:N126)</f>
        <v>1900</v>
      </c>
      <c r="G126" s="11">
        <f>+G127</f>
        <v>0</v>
      </c>
      <c r="H126" s="11">
        <f t="shared" ref="H126:N126" si="90">+H127</f>
        <v>1900</v>
      </c>
      <c r="I126" s="11">
        <f t="shared" si="90"/>
        <v>0</v>
      </c>
      <c r="J126" s="11">
        <f t="shared" si="90"/>
        <v>0</v>
      </c>
      <c r="K126" s="11">
        <f t="shared" si="90"/>
        <v>0</v>
      </c>
      <c r="L126" s="11">
        <f t="shared" si="90"/>
        <v>0</v>
      </c>
      <c r="M126" s="11">
        <f t="shared" si="90"/>
        <v>0</v>
      </c>
      <c r="N126" s="11">
        <f t="shared" si="90"/>
        <v>0</v>
      </c>
    </row>
    <row r="127" spans="1:28" s="12" customFormat="1" ht="12.75" x14ac:dyDescent="0.2">
      <c r="A127" s="13"/>
      <c r="B127" s="13" t="s">
        <v>11</v>
      </c>
      <c r="C127" s="23"/>
      <c r="D127" s="13">
        <f t="shared" si="89"/>
        <v>25000</v>
      </c>
      <c r="E127" s="13">
        <f t="shared" si="89"/>
        <v>23100</v>
      </c>
      <c r="F127" s="13">
        <f t="shared" si="59"/>
        <v>1900</v>
      </c>
      <c r="G127" s="13">
        <f>+G128</f>
        <v>0</v>
      </c>
      <c r="H127" s="13">
        <f t="shared" ref="H127:N127" si="91">+H128</f>
        <v>1900</v>
      </c>
      <c r="I127" s="13">
        <f t="shared" si="91"/>
        <v>0</v>
      </c>
      <c r="J127" s="13">
        <f t="shared" si="91"/>
        <v>0</v>
      </c>
      <c r="K127" s="13">
        <f t="shared" si="91"/>
        <v>0</v>
      </c>
      <c r="L127" s="13">
        <f t="shared" si="91"/>
        <v>0</v>
      </c>
      <c r="M127" s="13">
        <f t="shared" si="91"/>
        <v>0</v>
      </c>
      <c r="N127" s="13">
        <f t="shared" si="91"/>
        <v>0</v>
      </c>
    </row>
    <row r="128" spans="1:28" s="5" customFormat="1" ht="39" customHeight="1" x14ac:dyDescent="0.25">
      <c r="A128" s="4"/>
      <c r="B128" s="4" t="s">
        <v>61</v>
      </c>
      <c r="C128" s="22" t="s">
        <v>53</v>
      </c>
      <c r="D128" s="4">
        <v>25000</v>
      </c>
      <c r="E128" s="4">
        <f>+D128-F128</f>
        <v>23100</v>
      </c>
      <c r="F128" s="4">
        <f t="shared" si="59"/>
        <v>1900</v>
      </c>
      <c r="G128" s="4"/>
      <c r="H128" s="4">
        <v>1900</v>
      </c>
      <c r="I128" s="4"/>
      <c r="J128" s="4"/>
      <c r="K128" s="4"/>
      <c r="L128" s="4"/>
      <c r="M128" s="4"/>
      <c r="N128" s="4"/>
      <c r="O128" s="32"/>
      <c r="P128" s="33"/>
      <c r="Q128" s="33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</row>
    <row r="129" spans="1:14" s="12" customFormat="1" ht="25.5" x14ac:dyDescent="0.2">
      <c r="A129" s="11"/>
      <c r="B129" s="11" t="s">
        <v>35</v>
      </c>
      <c r="C129" s="21"/>
      <c r="D129" s="11">
        <f>+D130</f>
        <v>68400</v>
      </c>
      <c r="E129" s="11">
        <f t="shared" ref="E129:N129" si="92">+E130</f>
        <v>27360</v>
      </c>
      <c r="F129" s="11">
        <f t="shared" si="92"/>
        <v>13680</v>
      </c>
      <c r="G129" s="11">
        <f t="shared" si="92"/>
        <v>13680</v>
      </c>
      <c r="H129" s="11">
        <f t="shared" si="92"/>
        <v>0</v>
      </c>
      <c r="I129" s="11">
        <f t="shared" si="92"/>
        <v>0</v>
      </c>
      <c r="J129" s="11">
        <f t="shared" si="92"/>
        <v>0</v>
      </c>
      <c r="K129" s="11">
        <f t="shared" si="92"/>
        <v>0</v>
      </c>
      <c r="L129" s="11">
        <f t="shared" si="92"/>
        <v>0</v>
      </c>
      <c r="M129" s="11">
        <f t="shared" si="92"/>
        <v>0</v>
      </c>
      <c r="N129" s="11">
        <f t="shared" si="92"/>
        <v>0</v>
      </c>
    </row>
    <row r="130" spans="1:14" s="12" customFormat="1" ht="12.75" x14ac:dyDescent="0.2">
      <c r="A130" s="13"/>
      <c r="B130" s="13" t="s">
        <v>15</v>
      </c>
      <c r="C130" s="25"/>
      <c r="D130" s="18">
        <f>SUM(D131:D131)</f>
        <v>68400</v>
      </c>
      <c r="E130" s="18">
        <f>SUM(E131:E131)</f>
        <v>27360</v>
      </c>
      <c r="F130" s="13">
        <f t="shared" si="59"/>
        <v>13680</v>
      </c>
      <c r="G130" s="13">
        <f t="shared" ref="G130:N130" si="93">SUM(G131:G131)</f>
        <v>13680</v>
      </c>
      <c r="H130" s="13">
        <f t="shared" si="93"/>
        <v>0</v>
      </c>
      <c r="I130" s="13">
        <f t="shared" si="93"/>
        <v>0</v>
      </c>
      <c r="J130" s="13">
        <f t="shared" si="93"/>
        <v>0</v>
      </c>
      <c r="K130" s="13">
        <f t="shared" si="93"/>
        <v>0</v>
      </c>
      <c r="L130" s="13">
        <f t="shared" si="93"/>
        <v>0</v>
      </c>
      <c r="M130" s="13">
        <f t="shared" si="93"/>
        <v>0</v>
      </c>
      <c r="N130" s="13">
        <f t="shared" si="93"/>
        <v>0</v>
      </c>
    </row>
    <row r="131" spans="1:14" s="5" customFormat="1" ht="12.75" x14ac:dyDescent="0.2">
      <c r="A131" s="4"/>
      <c r="B131" s="4" t="s">
        <v>50</v>
      </c>
      <c r="C131" s="24" t="s">
        <v>64</v>
      </c>
      <c r="D131" s="15">
        <v>68400</v>
      </c>
      <c r="E131" s="15">
        <v>27360</v>
      </c>
      <c r="F131" s="4">
        <f t="shared" si="59"/>
        <v>13680</v>
      </c>
      <c r="G131" s="4">
        <v>13680</v>
      </c>
      <c r="H131" s="4"/>
      <c r="I131" s="4"/>
      <c r="J131" s="4"/>
      <c r="K131" s="4"/>
      <c r="L131" s="4"/>
      <c r="M131" s="4"/>
      <c r="N131" s="4"/>
    </row>
    <row r="132" spans="1:14" s="12" customFormat="1" ht="25.5" x14ac:dyDescent="0.2">
      <c r="A132" s="11"/>
      <c r="B132" s="11" t="s">
        <v>36</v>
      </c>
      <c r="C132" s="21"/>
      <c r="D132" s="11">
        <f t="shared" ref="D132:E132" si="94">+D133</f>
        <v>6000</v>
      </c>
      <c r="E132" s="11">
        <f t="shared" si="94"/>
        <v>0</v>
      </c>
      <c r="F132" s="11">
        <f>SUM(G132:N132)</f>
        <v>6000</v>
      </c>
      <c r="G132" s="11">
        <f>+G133</f>
        <v>0</v>
      </c>
      <c r="H132" s="11">
        <f t="shared" ref="H132:N132" si="95">+H133</f>
        <v>0</v>
      </c>
      <c r="I132" s="11">
        <f t="shared" si="95"/>
        <v>0</v>
      </c>
      <c r="J132" s="11">
        <f t="shared" si="95"/>
        <v>6000</v>
      </c>
      <c r="K132" s="11">
        <f t="shared" si="95"/>
        <v>0</v>
      </c>
      <c r="L132" s="11">
        <f t="shared" si="95"/>
        <v>0</v>
      </c>
      <c r="M132" s="11">
        <f t="shared" si="95"/>
        <v>0</v>
      </c>
      <c r="N132" s="11">
        <f t="shared" si="95"/>
        <v>0</v>
      </c>
    </row>
    <row r="133" spans="1:14" s="12" customFormat="1" ht="12.75" x14ac:dyDescent="0.2">
      <c r="A133" s="13"/>
      <c r="B133" s="13" t="s">
        <v>11</v>
      </c>
      <c r="C133" s="23"/>
      <c r="D133" s="13">
        <f>SUM(D134:D134)</f>
        <v>6000</v>
      </c>
      <c r="E133" s="13">
        <f>SUM(E134:E134)</f>
        <v>0</v>
      </c>
      <c r="F133" s="13">
        <f t="shared" si="59"/>
        <v>6000</v>
      </c>
      <c r="G133" s="13">
        <f t="shared" ref="G133:N133" si="96">SUM(G134:G134)</f>
        <v>0</v>
      </c>
      <c r="H133" s="13">
        <f t="shared" si="96"/>
        <v>0</v>
      </c>
      <c r="I133" s="13">
        <f t="shared" si="96"/>
        <v>0</v>
      </c>
      <c r="J133" s="13">
        <f t="shared" si="96"/>
        <v>6000</v>
      </c>
      <c r="K133" s="13">
        <f t="shared" si="96"/>
        <v>0</v>
      </c>
      <c r="L133" s="13">
        <f t="shared" si="96"/>
        <v>0</v>
      </c>
      <c r="M133" s="13">
        <f t="shared" si="96"/>
        <v>0</v>
      </c>
      <c r="N133" s="13">
        <f t="shared" si="96"/>
        <v>0</v>
      </c>
    </row>
    <row r="134" spans="1:14" s="5" customFormat="1" ht="12.75" x14ac:dyDescent="0.2">
      <c r="A134" s="4"/>
      <c r="B134" s="4" t="s">
        <v>123</v>
      </c>
      <c r="C134" s="22" t="s">
        <v>64</v>
      </c>
      <c r="D134" s="4">
        <f>+F134</f>
        <v>6000</v>
      </c>
      <c r="E134" s="4"/>
      <c r="F134" s="4">
        <f t="shared" si="59"/>
        <v>6000</v>
      </c>
      <c r="G134" s="4"/>
      <c r="H134" s="4"/>
      <c r="I134" s="4"/>
      <c r="J134" s="4">
        <v>6000</v>
      </c>
      <c r="K134" s="4"/>
      <c r="L134" s="4"/>
      <c r="M134" s="4"/>
      <c r="N134" s="4"/>
    </row>
    <row r="135" spans="1:14" s="12" customFormat="1" ht="25.5" x14ac:dyDescent="0.2">
      <c r="A135" s="11"/>
      <c r="B135" s="11" t="s">
        <v>37</v>
      </c>
      <c r="C135" s="21"/>
      <c r="D135" s="11">
        <f t="shared" ref="D135:E135" si="97">+D136</f>
        <v>2000</v>
      </c>
      <c r="E135" s="11">
        <f t="shared" si="97"/>
        <v>0</v>
      </c>
      <c r="F135" s="11">
        <f>SUM(G135:N135)</f>
        <v>2000</v>
      </c>
      <c r="G135" s="11">
        <f>+G136</f>
        <v>0</v>
      </c>
      <c r="H135" s="11">
        <f t="shared" ref="H135:N135" si="98">+H136</f>
        <v>0</v>
      </c>
      <c r="I135" s="11">
        <f t="shared" si="98"/>
        <v>0</v>
      </c>
      <c r="J135" s="11">
        <f t="shared" si="98"/>
        <v>0</v>
      </c>
      <c r="K135" s="11">
        <f t="shared" si="98"/>
        <v>0</v>
      </c>
      <c r="L135" s="11">
        <f t="shared" si="98"/>
        <v>2000</v>
      </c>
      <c r="M135" s="11">
        <f t="shared" si="98"/>
        <v>0</v>
      </c>
      <c r="N135" s="11">
        <f t="shared" si="98"/>
        <v>0</v>
      </c>
    </row>
    <row r="136" spans="1:14" s="12" customFormat="1" ht="12.75" x14ac:dyDescent="0.2">
      <c r="A136" s="13"/>
      <c r="B136" s="13" t="s">
        <v>11</v>
      </c>
      <c r="C136" s="23"/>
      <c r="D136" s="13">
        <f>SUM(D137:D137)</f>
        <v>2000</v>
      </c>
      <c r="E136" s="13">
        <f>SUM(E137:E137)</f>
        <v>0</v>
      </c>
      <c r="F136" s="13">
        <f t="shared" ref="F136:F137" si="99">SUM(G136:N136)</f>
        <v>2000</v>
      </c>
      <c r="G136" s="13">
        <f t="shared" ref="G136:N136" si="100">SUM(G137:G137)</f>
        <v>0</v>
      </c>
      <c r="H136" s="13">
        <f t="shared" si="100"/>
        <v>0</v>
      </c>
      <c r="I136" s="13">
        <f t="shared" si="100"/>
        <v>0</v>
      </c>
      <c r="J136" s="13">
        <f t="shared" si="100"/>
        <v>0</v>
      </c>
      <c r="K136" s="13">
        <f t="shared" si="100"/>
        <v>0</v>
      </c>
      <c r="L136" s="13">
        <f t="shared" si="100"/>
        <v>2000</v>
      </c>
      <c r="M136" s="13">
        <f t="shared" si="100"/>
        <v>0</v>
      </c>
      <c r="N136" s="13">
        <f t="shared" si="100"/>
        <v>0</v>
      </c>
    </row>
    <row r="137" spans="1:14" s="5" customFormat="1" ht="12.75" x14ac:dyDescent="0.2">
      <c r="A137" s="4"/>
      <c r="B137" s="4" t="s">
        <v>131</v>
      </c>
      <c r="C137" s="22" t="s">
        <v>64</v>
      </c>
      <c r="D137" s="4">
        <f>+F137</f>
        <v>2000</v>
      </c>
      <c r="E137" s="4"/>
      <c r="F137" s="4">
        <f t="shared" si="99"/>
        <v>2000</v>
      </c>
      <c r="G137" s="4"/>
      <c r="H137" s="4"/>
      <c r="I137" s="4"/>
      <c r="J137" s="4"/>
      <c r="K137" s="4"/>
      <c r="L137" s="4">
        <v>2000</v>
      </c>
      <c r="M137" s="4"/>
      <c r="N137" s="4"/>
    </row>
    <row r="138" spans="1:14" s="1" customFormat="1" ht="14.25" x14ac:dyDescent="0.2">
      <c r="A138" s="10" t="s">
        <v>51</v>
      </c>
      <c r="B138" s="10" t="s">
        <v>52</v>
      </c>
      <c r="C138" s="20"/>
      <c r="D138" s="10">
        <f t="shared" ref="D138:E139" si="101">+D139</f>
        <v>0</v>
      </c>
      <c r="E138" s="10">
        <f t="shared" si="101"/>
        <v>0</v>
      </c>
      <c r="F138" s="10">
        <f>SUM(G138:N138)</f>
        <v>15000</v>
      </c>
      <c r="G138" s="10">
        <f>+G139</f>
        <v>0</v>
      </c>
      <c r="H138" s="10">
        <f t="shared" ref="H138:N139" si="102">+H139</f>
        <v>0</v>
      </c>
      <c r="I138" s="10">
        <f t="shared" si="102"/>
        <v>0</v>
      </c>
      <c r="J138" s="10">
        <f t="shared" si="102"/>
        <v>0</v>
      </c>
      <c r="K138" s="10">
        <f t="shared" si="102"/>
        <v>0</v>
      </c>
      <c r="L138" s="10">
        <f t="shared" si="102"/>
        <v>15000</v>
      </c>
      <c r="M138" s="10">
        <f t="shared" si="102"/>
        <v>0</v>
      </c>
      <c r="N138" s="10">
        <f t="shared" si="102"/>
        <v>0</v>
      </c>
    </row>
    <row r="139" spans="1:14" s="12" customFormat="1" ht="25.5" x14ac:dyDescent="0.2">
      <c r="A139" s="11"/>
      <c r="B139" s="11" t="s">
        <v>35</v>
      </c>
      <c r="C139" s="21"/>
      <c r="D139" s="11">
        <f t="shared" si="101"/>
        <v>0</v>
      </c>
      <c r="E139" s="11">
        <f t="shared" si="101"/>
        <v>0</v>
      </c>
      <c r="F139" s="11">
        <f>SUM(G139:N139)</f>
        <v>15000</v>
      </c>
      <c r="G139" s="11">
        <f>+G140</f>
        <v>0</v>
      </c>
      <c r="H139" s="11">
        <f t="shared" si="102"/>
        <v>0</v>
      </c>
      <c r="I139" s="11">
        <f t="shared" si="102"/>
        <v>0</v>
      </c>
      <c r="J139" s="11">
        <f t="shared" si="102"/>
        <v>0</v>
      </c>
      <c r="K139" s="11">
        <f t="shared" si="102"/>
        <v>0</v>
      </c>
      <c r="L139" s="11">
        <f t="shared" si="102"/>
        <v>15000</v>
      </c>
      <c r="M139" s="11">
        <f t="shared" si="102"/>
        <v>0</v>
      </c>
      <c r="N139" s="11">
        <f t="shared" si="102"/>
        <v>0</v>
      </c>
    </row>
    <row r="140" spans="1:14" s="5" customFormat="1" ht="12.75" x14ac:dyDescent="0.2">
      <c r="A140" s="4"/>
      <c r="B140" s="15" t="s">
        <v>1</v>
      </c>
      <c r="C140" s="22" t="s">
        <v>64</v>
      </c>
      <c r="D140" s="4"/>
      <c r="E140" s="4"/>
      <c r="F140" s="4">
        <f t="shared" ref="F140" si="103">SUM(G140:N140)</f>
        <v>15000</v>
      </c>
      <c r="G140" s="4"/>
      <c r="H140" s="4"/>
      <c r="I140" s="4"/>
      <c r="J140" s="4"/>
      <c r="K140" s="4"/>
      <c r="L140" s="4">
        <v>15000</v>
      </c>
      <c r="M140" s="4"/>
      <c r="N140" s="4"/>
    </row>
  </sheetData>
  <mergeCells count="15">
    <mergeCell ref="O128:Q128"/>
    <mergeCell ref="M1:N1"/>
    <mergeCell ref="A2:N2"/>
    <mergeCell ref="A3:N3"/>
    <mergeCell ref="A4:N4"/>
    <mergeCell ref="G6:N6"/>
    <mergeCell ref="A6:A7"/>
    <mergeCell ref="B6:B7"/>
    <mergeCell ref="C6:C7"/>
    <mergeCell ref="D6:D7"/>
    <mergeCell ref="E6:E7"/>
    <mergeCell ref="F6:F7"/>
    <mergeCell ref="B53:B54"/>
    <mergeCell ref="C53:C54"/>
    <mergeCell ref="A53:A54"/>
  </mergeCells>
  <pageMargins left="0.70866141732283472" right="0.70866141732283472" top="0.74803149606299213" bottom="0.35433070866141736" header="0.31496062992125984" footer="0.31496062992125984"/>
  <pageSetup paperSize="9" scale="76" orientation="landscape" horizontalDpi="0" verticalDpi="0" r:id="rId1"/>
  <rowBreaks count="3" manualBreakCount="3">
    <brk id="36" max="13" man="1"/>
    <brk id="79" max="13" man="1"/>
    <brk id="10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Лист2</vt:lpstr>
      <vt:lpstr>Лист2!Област_печат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cp:lastPrinted>2018-02-02T09:49:50Z</cp:lastPrinted>
  <dcterms:created xsi:type="dcterms:W3CDTF">2016-12-12T07:51:53Z</dcterms:created>
  <dcterms:modified xsi:type="dcterms:W3CDTF">2018-02-02T09:51:22Z</dcterms:modified>
</cp:coreProperties>
</file>