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980" windowHeight="8070"/>
  </bookViews>
  <sheets>
    <sheet name="Лист1" sheetId="7" r:id="rId1"/>
  </sheets>
  <definedNames>
    <definedName name="_xlnm.Print_Area" localSheetId="0">Лист1!$A$1:$N$236</definedName>
  </definedNames>
  <calcPr calcId="145621"/>
</workbook>
</file>

<file path=xl/calcChain.xml><?xml version="1.0" encoding="utf-8"?>
<calcChain xmlns="http://schemas.openxmlformats.org/spreadsheetml/2006/main">
  <c r="D47" i="7" l="1"/>
  <c r="D46" i="7"/>
  <c r="D134" i="7" l="1"/>
  <c r="N134" i="7" s="1"/>
  <c r="F134" i="7" s="1"/>
  <c r="F133" i="7"/>
  <c r="D133" i="7" s="1"/>
  <c r="N78" i="7"/>
  <c r="F78" i="7"/>
  <c r="N77" i="7"/>
  <c r="M77" i="7"/>
  <c r="L77" i="7"/>
  <c r="K77" i="7"/>
  <c r="J77" i="7"/>
  <c r="I77" i="7"/>
  <c r="H77" i="7"/>
  <c r="G77" i="7"/>
  <c r="F77" i="7"/>
  <c r="E77" i="7"/>
  <c r="D77" i="7"/>
  <c r="N93" i="7"/>
  <c r="N104" i="7" l="1"/>
  <c r="M104" i="7"/>
  <c r="L104" i="7"/>
  <c r="K104" i="7"/>
  <c r="J104" i="7"/>
  <c r="I104" i="7"/>
  <c r="H104" i="7"/>
  <c r="G104" i="7"/>
  <c r="E104" i="7"/>
  <c r="N137" i="7"/>
  <c r="D93" i="7"/>
  <c r="M71" i="7"/>
  <c r="L71" i="7"/>
  <c r="K71" i="7"/>
  <c r="J71" i="7"/>
  <c r="I71" i="7"/>
  <c r="H71" i="7"/>
  <c r="G71" i="7"/>
  <c r="E71" i="7"/>
  <c r="N71" i="7"/>
  <c r="F71" i="7"/>
  <c r="N40" i="7"/>
  <c r="N39" i="7"/>
  <c r="N38" i="7"/>
  <c r="N35" i="7"/>
  <c r="N34" i="7"/>
  <c r="N31" i="7"/>
  <c r="N30" i="7"/>
  <c r="N29" i="7"/>
  <c r="N28" i="7"/>
  <c r="N27" i="7" l="1"/>
  <c r="N26" i="7"/>
  <c r="N25" i="7"/>
  <c r="N24" i="7"/>
  <c r="N23" i="7"/>
  <c r="L175" i="7" l="1"/>
  <c r="N100" i="7" l="1"/>
  <c r="M100" i="7"/>
  <c r="L100" i="7"/>
  <c r="K100" i="7"/>
  <c r="J100" i="7"/>
  <c r="I100" i="7"/>
  <c r="H100" i="7"/>
  <c r="G100" i="7"/>
  <c r="E100" i="7"/>
  <c r="N181" i="7"/>
  <c r="M181" i="7"/>
  <c r="L181" i="7"/>
  <c r="K181" i="7"/>
  <c r="J181" i="7"/>
  <c r="I181" i="7"/>
  <c r="H181" i="7"/>
  <c r="G181" i="7"/>
  <c r="E181" i="7"/>
  <c r="N60" i="7" l="1"/>
  <c r="M60" i="7"/>
  <c r="L60" i="7"/>
  <c r="K60" i="7"/>
  <c r="J60" i="7"/>
  <c r="I60" i="7"/>
  <c r="H60" i="7"/>
  <c r="G60" i="7"/>
  <c r="E60" i="7"/>
  <c r="F198" i="7" l="1"/>
  <c r="D198" i="7" s="1"/>
  <c r="F197" i="7"/>
  <c r="D197" i="7" s="1"/>
  <c r="F144" i="7"/>
  <c r="E145" i="7"/>
  <c r="G145" i="7"/>
  <c r="H145" i="7"/>
  <c r="I145" i="7"/>
  <c r="J145" i="7"/>
  <c r="K145" i="7"/>
  <c r="L145" i="7"/>
  <c r="M145" i="7"/>
  <c r="N145" i="7"/>
  <c r="F146" i="7"/>
  <c r="D146" i="7" s="1"/>
  <c r="F148" i="7"/>
  <c r="D148" i="7" s="1"/>
  <c r="F147" i="7"/>
  <c r="D147" i="7" s="1"/>
  <c r="J111" i="7"/>
  <c r="N11" i="7"/>
  <c r="M11" i="7"/>
  <c r="L11" i="7"/>
  <c r="L10" i="7" s="1"/>
  <c r="K11" i="7"/>
  <c r="J11" i="7"/>
  <c r="I11" i="7"/>
  <c r="H11" i="7"/>
  <c r="G11" i="7"/>
  <c r="E11" i="7"/>
  <c r="N10" i="7"/>
  <c r="M10" i="7"/>
  <c r="K10" i="7"/>
  <c r="J10" i="7"/>
  <c r="I10" i="7"/>
  <c r="H10" i="7"/>
  <c r="G10" i="7"/>
  <c r="E10" i="7"/>
  <c r="F12" i="7"/>
  <c r="D12" i="7" s="1"/>
  <c r="D11" i="7" s="1"/>
  <c r="D10" i="7" s="1"/>
  <c r="D145" i="7" l="1"/>
  <c r="F145" i="7"/>
  <c r="F11" i="7"/>
  <c r="F10" i="7" s="1"/>
  <c r="F53" i="7" l="1"/>
  <c r="D53" i="7" s="1"/>
  <c r="F22" i="7" l="1"/>
  <c r="D22" i="7" s="1"/>
  <c r="N56" i="7"/>
  <c r="M56" i="7"/>
  <c r="L56" i="7"/>
  <c r="K56" i="7"/>
  <c r="J56" i="7"/>
  <c r="I56" i="7"/>
  <c r="H56" i="7"/>
  <c r="G56" i="7"/>
  <c r="F58" i="7"/>
  <c r="D58" i="7" s="1"/>
  <c r="N205" i="7"/>
  <c r="M205" i="7"/>
  <c r="L205" i="7"/>
  <c r="K205" i="7"/>
  <c r="J205" i="7"/>
  <c r="I205" i="7"/>
  <c r="H205" i="7"/>
  <c r="G205" i="7"/>
  <c r="E205" i="7"/>
  <c r="F208" i="7"/>
  <c r="D208" i="7" s="1"/>
  <c r="F207" i="7"/>
  <c r="D207" i="7" s="1"/>
  <c r="F203" i="7"/>
  <c r="D203" i="7" s="1"/>
  <c r="N199" i="7"/>
  <c r="M199" i="7"/>
  <c r="L199" i="7"/>
  <c r="K199" i="7"/>
  <c r="J199" i="7"/>
  <c r="I199" i="7"/>
  <c r="H199" i="7"/>
  <c r="G199" i="7"/>
  <c r="E199" i="7"/>
  <c r="F204" i="7"/>
  <c r="D204" i="7" s="1"/>
  <c r="F202" i="7"/>
  <c r="D202" i="7" s="1"/>
  <c r="F201" i="7"/>
  <c r="D201" i="7" s="1"/>
  <c r="F216" i="7"/>
  <c r="D216" i="7" s="1"/>
  <c r="F215" i="7"/>
  <c r="D215" i="7" s="1"/>
  <c r="F214" i="7"/>
  <c r="D214" i="7" s="1"/>
  <c r="F213" i="7"/>
  <c r="D213" i="7" s="1"/>
  <c r="F206" i="7"/>
  <c r="D206" i="7" s="1"/>
  <c r="D205" i="7" s="1"/>
  <c r="F200" i="7"/>
  <c r="F196" i="7"/>
  <c r="F194" i="7"/>
  <c r="F184" i="7"/>
  <c r="D184" i="7" s="1"/>
  <c r="F183" i="7"/>
  <c r="D183" i="7" s="1"/>
  <c r="F236" i="7"/>
  <c r="F191" i="7"/>
  <c r="F190" i="7"/>
  <c r="F188" i="7"/>
  <c r="F187" i="7"/>
  <c r="F182" i="7"/>
  <c r="F181" i="7" s="1"/>
  <c r="F180" i="7"/>
  <c r="F178" i="7"/>
  <c r="F177" i="7"/>
  <c r="F175" i="7"/>
  <c r="F174" i="7"/>
  <c r="E165" i="7"/>
  <c r="G165" i="7"/>
  <c r="H165" i="7"/>
  <c r="I165" i="7"/>
  <c r="J165" i="7"/>
  <c r="K165" i="7"/>
  <c r="L165" i="7"/>
  <c r="M165" i="7"/>
  <c r="N165" i="7"/>
  <c r="F166" i="7"/>
  <c r="F167" i="7"/>
  <c r="D167" i="7" s="1"/>
  <c r="F168" i="7"/>
  <c r="D168" i="7" s="1"/>
  <c r="E150" i="7"/>
  <c r="E149" i="7" s="1"/>
  <c r="G150" i="7"/>
  <c r="G149" i="7" s="1"/>
  <c r="H150" i="7"/>
  <c r="H149" i="7" s="1"/>
  <c r="I150" i="7"/>
  <c r="I149" i="7" s="1"/>
  <c r="J150" i="7"/>
  <c r="J149" i="7" s="1"/>
  <c r="K150" i="7"/>
  <c r="K149" i="7" s="1"/>
  <c r="L150" i="7"/>
  <c r="L149" i="7" s="1"/>
  <c r="M150" i="7"/>
  <c r="M149" i="7" s="1"/>
  <c r="N150" i="7"/>
  <c r="N149" i="7" s="1"/>
  <c r="F151" i="7"/>
  <c r="D151" i="7" s="1"/>
  <c r="F171" i="7"/>
  <c r="D171" i="7" s="1"/>
  <c r="F170" i="7"/>
  <c r="N169" i="7"/>
  <c r="M169" i="7"/>
  <c r="L169" i="7"/>
  <c r="K169" i="7"/>
  <c r="J169" i="7"/>
  <c r="I169" i="7"/>
  <c r="H169" i="7"/>
  <c r="G169" i="7"/>
  <c r="F169" i="7"/>
  <c r="E169" i="7"/>
  <c r="D170" i="7"/>
  <c r="D169" i="7" s="1"/>
  <c r="F161" i="7"/>
  <c r="D161" i="7" s="1"/>
  <c r="F159" i="7"/>
  <c r="D159" i="7" s="1"/>
  <c r="F143" i="7"/>
  <c r="F142" i="7"/>
  <c r="F141" i="7"/>
  <c r="F140" i="7"/>
  <c r="F137" i="7"/>
  <c r="F164" i="7"/>
  <c r="F163" i="7"/>
  <c r="F162" i="7"/>
  <c r="F160" i="7"/>
  <c r="F158" i="7"/>
  <c r="F157" i="7"/>
  <c r="F156" i="7"/>
  <c r="F155" i="7"/>
  <c r="F154" i="7"/>
  <c r="F153" i="7"/>
  <c r="F152" i="7"/>
  <c r="J129" i="7"/>
  <c r="F119" i="7"/>
  <c r="D119" i="7" s="1"/>
  <c r="F109" i="7"/>
  <c r="D109" i="7" s="1"/>
  <c r="F132" i="7"/>
  <c r="D132" i="7" s="1"/>
  <c r="F131" i="7"/>
  <c r="D131" i="7" s="1"/>
  <c r="F130" i="7"/>
  <c r="D130" i="7" s="1"/>
  <c r="F120" i="7"/>
  <c r="D120" i="7" s="1"/>
  <c r="F118" i="7"/>
  <c r="D118" i="7" s="1"/>
  <c r="F99" i="7"/>
  <c r="D99" i="7" s="1"/>
  <c r="D98" i="7" s="1"/>
  <c r="N98" i="7"/>
  <c r="N97" i="7" s="1"/>
  <c r="M98" i="7"/>
  <c r="M97" i="7" s="1"/>
  <c r="L98" i="7"/>
  <c r="L97" i="7" s="1"/>
  <c r="K98" i="7"/>
  <c r="K97" i="7" s="1"/>
  <c r="J98" i="7"/>
  <c r="J97" i="7" s="1"/>
  <c r="I98" i="7"/>
  <c r="I97" i="7" s="1"/>
  <c r="H98" i="7"/>
  <c r="H97" i="7" s="1"/>
  <c r="G98" i="7"/>
  <c r="G97" i="7" s="1"/>
  <c r="E98" i="7"/>
  <c r="E97" i="7" s="1"/>
  <c r="F129" i="7"/>
  <c r="F128" i="7"/>
  <c r="F126" i="7"/>
  <c r="F125" i="7"/>
  <c r="F124" i="7"/>
  <c r="F123" i="7"/>
  <c r="F117" i="7"/>
  <c r="F116" i="7"/>
  <c r="F115" i="7"/>
  <c r="F112" i="7"/>
  <c r="D112" i="7" s="1"/>
  <c r="F111" i="7"/>
  <c r="D111" i="7" s="1"/>
  <c r="F110" i="7"/>
  <c r="D110" i="7" s="1"/>
  <c r="F108" i="7"/>
  <c r="D108" i="7" s="1"/>
  <c r="F107" i="7"/>
  <c r="D107" i="7" s="1"/>
  <c r="F106" i="7"/>
  <c r="D106" i="7" s="1"/>
  <c r="F105" i="7"/>
  <c r="F102" i="7"/>
  <c r="F101" i="7"/>
  <c r="F100" i="7" s="1"/>
  <c r="D102" i="7"/>
  <c r="F93" i="7"/>
  <c r="F92" i="7"/>
  <c r="F91" i="7"/>
  <c r="F90" i="7"/>
  <c r="F89" i="7"/>
  <c r="F88" i="7"/>
  <c r="F87" i="7"/>
  <c r="F86" i="7"/>
  <c r="F85" i="7"/>
  <c r="F83" i="7"/>
  <c r="F81" i="7"/>
  <c r="F80" i="7"/>
  <c r="F75" i="7"/>
  <c r="F74" i="7"/>
  <c r="F73" i="7"/>
  <c r="F72" i="7"/>
  <c r="D91" i="7"/>
  <c r="F47" i="7"/>
  <c r="F44" i="7"/>
  <c r="D44" i="7" s="1"/>
  <c r="F45" i="7"/>
  <c r="D45" i="7" s="1"/>
  <c r="F46" i="7"/>
  <c r="F48" i="7"/>
  <c r="D48" i="7" s="1"/>
  <c r="F49" i="7"/>
  <c r="D49" i="7" s="1"/>
  <c r="F50" i="7"/>
  <c r="D50" i="7" s="1"/>
  <c r="N52" i="7"/>
  <c r="M52" i="7"/>
  <c r="L52" i="7"/>
  <c r="K52" i="7"/>
  <c r="J52" i="7"/>
  <c r="I52" i="7"/>
  <c r="H52" i="7"/>
  <c r="G52" i="7"/>
  <c r="E52" i="7"/>
  <c r="F63" i="7"/>
  <c r="D63" i="7" s="1"/>
  <c r="F62" i="7"/>
  <c r="F61" i="7"/>
  <c r="F60" i="7" s="1"/>
  <c r="F57" i="7"/>
  <c r="F56" i="7" s="1"/>
  <c r="F54" i="7"/>
  <c r="F35" i="7"/>
  <c r="F34" i="7"/>
  <c r="F41" i="7"/>
  <c r="F40" i="7"/>
  <c r="F39" i="7"/>
  <c r="F38" i="7"/>
  <c r="F31" i="7"/>
  <c r="F30" i="7"/>
  <c r="F29" i="7"/>
  <c r="F28" i="7"/>
  <c r="F27" i="7"/>
  <c r="F26" i="7"/>
  <c r="F25" i="7"/>
  <c r="F24" i="7"/>
  <c r="F23" i="7"/>
  <c r="D105" i="7" l="1"/>
  <c r="D104" i="7" s="1"/>
  <c r="F104" i="7"/>
  <c r="F98" i="7"/>
  <c r="F97" i="7" s="1"/>
  <c r="F205" i="7"/>
  <c r="F199" i="7"/>
  <c r="F165" i="7"/>
  <c r="D166" i="7"/>
  <c r="D165" i="7" s="1"/>
  <c r="F150" i="7"/>
  <c r="F149" i="7" s="1"/>
  <c r="F52" i="7"/>
  <c r="D62" i="7"/>
  <c r="D54" i="7"/>
  <c r="N20" i="7"/>
  <c r="M20" i="7"/>
  <c r="L20" i="7"/>
  <c r="L19" i="7" s="1"/>
  <c r="K20" i="7"/>
  <c r="J20" i="7"/>
  <c r="I20" i="7"/>
  <c r="H20" i="7"/>
  <c r="G20" i="7"/>
  <c r="E20" i="7"/>
  <c r="D20" i="7"/>
  <c r="F21" i="7"/>
  <c r="E233" i="7"/>
  <c r="D162" i="7"/>
  <c r="D160" i="7"/>
  <c r="L256" i="7"/>
  <c r="K256" i="7"/>
  <c r="J256" i="7"/>
  <c r="L250" i="7"/>
  <c r="L239" i="7" s="1"/>
  <c r="K250" i="7"/>
  <c r="J250" i="7"/>
  <c r="J239" i="7" s="1"/>
  <c r="K239" i="7"/>
  <c r="L235" i="7"/>
  <c r="L234" i="7" s="1"/>
  <c r="K235" i="7"/>
  <c r="J235" i="7"/>
  <c r="J234" i="7" s="1"/>
  <c r="K234" i="7"/>
  <c r="L232" i="7"/>
  <c r="L231" i="7" s="1"/>
  <c r="K232" i="7"/>
  <c r="J232" i="7"/>
  <c r="J231" i="7" s="1"/>
  <c r="K231" i="7"/>
  <c r="L225" i="7"/>
  <c r="L224" i="7" s="1"/>
  <c r="K225" i="7"/>
  <c r="J225" i="7"/>
  <c r="J224" i="7" s="1"/>
  <c r="K224" i="7"/>
  <c r="L219" i="7"/>
  <c r="L218" i="7" s="1"/>
  <c r="K219" i="7"/>
  <c r="J219" i="7"/>
  <c r="J218" i="7" s="1"/>
  <c r="K218" i="7"/>
  <c r="K217" i="7" s="1"/>
  <c r="L210" i="7"/>
  <c r="L209" i="7" s="1"/>
  <c r="K210" i="7"/>
  <c r="K209" i="7" s="1"/>
  <c r="J210" i="7"/>
  <c r="J209" i="7" s="1"/>
  <c r="L195" i="7"/>
  <c r="K195" i="7"/>
  <c r="J195" i="7"/>
  <c r="L193" i="7"/>
  <c r="K193" i="7"/>
  <c r="J193" i="7"/>
  <c r="L189" i="7"/>
  <c r="K189" i="7"/>
  <c r="J189" i="7"/>
  <c r="L186" i="7"/>
  <c r="L185" i="7" s="1"/>
  <c r="K186" i="7"/>
  <c r="K185" i="7" s="1"/>
  <c r="J186" i="7"/>
  <c r="J185" i="7" s="1"/>
  <c r="L179" i="7"/>
  <c r="K179" i="7"/>
  <c r="J179" i="7"/>
  <c r="L176" i="7"/>
  <c r="K176" i="7"/>
  <c r="J176" i="7"/>
  <c r="L173" i="7"/>
  <c r="K173" i="7"/>
  <c r="J173" i="7"/>
  <c r="L139" i="7"/>
  <c r="L138" i="7" s="1"/>
  <c r="K139" i="7"/>
  <c r="K138" i="7" s="1"/>
  <c r="J139" i="7"/>
  <c r="J138" i="7" s="1"/>
  <c r="L136" i="7"/>
  <c r="L135" i="7" s="1"/>
  <c r="K136" i="7"/>
  <c r="K135" i="7" s="1"/>
  <c r="J136" i="7"/>
  <c r="J135" i="7" s="1"/>
  <c r="L127" i="7"/>
  <c r="K127" i="7"/>
  <c r="J127" i="7"/>
  <c r="L122" i="7"/>
  <c r="K122" i="7"/>
  <c r="J122" i="7"/>
  <c r="L114" i="7"/>
  <c r="K114" i="7"/>
  <c r="J114" i="7"/>
  <c r="L95" i="7"/>
  <c r="L94" i="7" s="1"/>
  <c r="L70" i="7" s="1"/>
  <c r="K95" i="7"/>
  <c r="J95" i="7"/>
  <c r="J94" i="7" s="1"/>
  <c r="J70" i="7" s="1"/>
  <c r="K94" i="7"/>
  <c r="K70" i="7" s="1"/>
  <c r="L84" i="7"/>
  <c r="K84" i="7"/>
  <c r="J84" i="7"/>
  <c r="L82" i="7"/>
  <c r="K82" i="7"/>
  <c r="J82" i="7"/>
  <c r="L79" i="7"/>
  <c r="K79" i="7"/>
  <c r="J79" i="7"/>
  <c r="L68" i="7"/>
  <c r="K68" i="7"/>
  <c r="J68" i="7"/>
  <c r="L66" i="7"/>
  <c r="K66" i="7"/>
  <c r="J66" i="7"/>
  <c r="L59" i="7"/>
  <c r="J59" i="7"/>
  <c r="K59" i="7"/>
  <c r="L55" i="7"/>
  <c r="J55" i="7"/>
  <c r="K55" i="7"/>
  <c r="L43" i="7"/>
  <c r="L42" i="7" s="1"/>
  <c r="K43" i="7"/>
  <c r="K42" i="7" s="1"/>
  <c r="J43" i="7"/>
  <c r="J42" i="7" s="1"/>
  <c r="L37" i="7"/>
  <c r="L36" i="7" s="1"/>
  <c r="K37" i="7"/>
  <c r="J37" i="7"/>
  <c r="J36" i="7" s="1"/>
  <c r="K36" i="7"/>
  <c r="L33" i="7"/>
  <c r="L32" i="7" s="1"/>
  <c r="K33" i="7"/>
  <c r="K32" i="7" s="1"/>
  <c r="J33" i="7"/>
  <c r="J32" i="7" s="1"/>
  <c r="K19" i="7"/>
  <c r="J19" i="7"/>
  <c r="D19" i="7"/>
  <c r="E19" i="7"/>
  <c r="D33" i="7"/>
  <c r="D32" i="7" s="1"/>
  <c r="E33" i="7"/>
  <c r="E32" i="7" s="1"/>
  <c r="D37" i="7"/>
  <c r="D36" i="7" s="1"/>
  <c r="E37" i="7"/>
  <c r="E36" i="7" s="1"/>
  <c r="E43" i="7"/>
  <c r="E42" i="7" s="1"/>
  <c r="E56" i="7"/>
  <c r="E55" i="7" s="1"/>
  <c r="E59" i="7"/>
  <c r="E66" i="7"/>
  <c r="E68" i="7"/>
  <c r="E79" i="7"/>
  <c r="E82" i="7"/>
  <c r="E84" i="7"/>
  <c r="D95" i="7"/>
  <c r="D94" i="7" s="1"/>
  <c r="E95" i="7"/>
  <c r="E94" i="7" s="1"/>
  <c r="E70" i="7" s="1"/>
  <c r="E114" i="7"/>
  <c r="E122" i="7"/>
  <c r="E127" i="7"/>
  <c r="D136" i="7"/>
  <c r="D135" i="7" s="1"/>
  <c r="E136" i="7"/>
  <c r="E135" i="7" s="1"/>
  <c r="E139" i="7"/>
  <c r="E138" i="7" s="1"/>
  <c r="E173" i="7"/>
  <c r="E176" i="7"/>
  <c r="E179" i="7"/>
  <c r="E186" i="7"/>
  <c r="E185" i="7" s="1"/>
  <c r="E189" i="7"/>
  <c r="E193" i="7"/>
  <c r="E195" i="7"/>
  <c r="E210" i="7"/>
  <c r="E209" i="7" s="1"/>
  <c r="E219" i="7"/>
  <c r="E218" i="7" s="1"/>
  <c r="E225" i="7"/>
  <c r="E224" i="7" s="1"/>
  <c r="D232" i="7"/>
  <c r="D231" i="7" s="1"/>
  <c r="E232" i="7"/>
  <c r="E231" i="7" s="1"/>
  <c r="E235" i="7"/>
  <c r="E234" i="7" s="1"/>
  <c r="E250" i="7"/>
  <c r="E239" i="7" s="1"/>
  <c r="D256" i="7"/>
  <c r="E256" i="7"/>
  <c r="L65" i="7" l="1"/>
  <c r="K65" i="7"/>
  <c r="L192" i="7"/>
  <c r="J65" i="7"/>
  <c r="K9" i="7"/>
  <c r="J172" i="7"/>
  <c r="J192" i="7"/>
  <c r="D52" i="7"/>
  <c r="K172" i="7"/>
  <c r="L172" i="7"/>
  <c r="K192" i="7"/>
  <c r="J103" i="7"/>
  <c r="L217" i="7"/>
  <c r="J9" i="7"/>
  <c r="L9" i="7"/>
  <c r="L103" i="7"/>
  <c r="K103" i="7"/>
  <c r="J217" i="7"/>
  <c r="E103" i="7"/>
  <c r="E65" i="7"/>
  <c r="E9" i="7"/>
  <c r="E217" i="7"/>
  <c r="E192" i="7"/>
  <c r="E172" i="7"/>
  <c r="N256" i="7"/>
  <c r="M256" i="7"/>
  <c r="I256" i="7"/>
  <c r="H256" i="7"/>
  <c r="G256" i="7"/>
  <c r="F251" i="7"/>
  <c r="D251" i="7" s="1"/>
  <c r="D250" i="7" s="1"/>
  <c r="D239" i="7" s="1"/>
  <c r="N250" i="7"/>
  <c r="M250" i="7"/>
  <c r="I250" i="7"/>
  <c r="H250" i="7"/>
  <c r="G250" i="7"/>
  <c r="G239" i="7" s="1"/>
  <c r="F250" i="7"/>
  <c r="N239" i="7"/>
  <c r="M239" i="7"/>
  <c r="I239" i="7"/>
  <c r="H239" i="7"/>
  <c r="D236" i="7"/>
  <c r="D235" i="7" s="1"/>
  <c r="D234" i="7" s="1"/>
  <c r="N235" i="7"/>
  <c r="N234" i="7" s="1"/>
  <c r="M235" i="7"/>
  <c r="M234" i="7" s="1"/>
  <c r="I235" i="7"/>
  <c r="I234" i="7" s="1"/>
  <c r="H235" i="7"/>
  <c r="H234" i="7" s="1"/>
  <c r="G235" i="7"/>
  <c r="F235" i="7"/>
  <c r="F234" i="7" s="1"/>
  <c r="G234" i="7"/>
  <c r="F233" i="7"/>
  <c r="F232" i="7" s="1"/>
  <c r="F231" i="7" s="1"/>
  <c r="N232" i="7"/>
  <c r="N231" i="7" s="1"/>
  <c r="M232" i="7"/>
  <c r="I232" i="7"/>
  <c r="I231" i="7" s="1"/>
  <c r="H232" i="7"/>
  <c r="H231" i="7" s="1"/>
  <c r="G232" i="7"/>
  <c r="G231" i="7" s="1"/>
  <c r="M231" i="7"/>
  <c r="F226" i="7"/>
  <c r="D226" i="7" s="1"/>
  <c r="D225" i="7" s="1"/>
  <c r="D224" i="7" s="1"/>
  <c r="N225" i="7"/>
  <c r="N224" i="7" s="1"/>
  <c r="M225" i="7"/>
  <c r="M224" i="7" s="1"/>
  <c r="I225" i="7"/>
  <c r="I224" i="7" s="1"/>
  <c r="H225" i="7"/>
  <c r="H224" i="7" s="1"/>
  <c r="G225" i="7"/>
  <c r="F225" i="7"/>
  <c r="F224" i="7" s="1"/>
  <c r="G224" i="7"/>
  <c r="F221" i="7"/>
  <c r="D221" i="7" s="1"/>
  <c r="F220" i="7"/>
  <c r="D220" i="7" s="1"/>
  <c r="N219" i="7"/>
  <c r="N218" i="7" s="1"/>
  <c r="M219" i="7"/>
  <c r="M218" i="7" s="1"/>
  <c r="I219" i="7"/>
  <c r="H219" i="7"/>
  <c r="H218" i="7" s="1"/>
  <c r="G219" i="7"/>
  <c r="G218" i="7" s="1"/>
  <c r="F212" i="7"/>
  <c r="D212" i="7" s="1"/>
  <c r="F211" i="7"/>
  <c r="D211" i="7" s="1"/>
  <c r="N210" i="7"/>
  <c r="N209" i="7" s="1"/>
  <c r="M210" i="7"/>
  <c r="M209" i="7" s="1"/>
  <c r="I210" i="7"/>
  <c r="I209" i="7" s="1"/>
  <c r="H210" i="7"/>
  <c r="H209" i="7" s="1"/>
  <c r="G210" i="7"/>
  <c r="G209" i="7" s="1"/>
  <c r="N195" i="7"/>
  <c r="M195" i="7"/>
  <c r="I195" i="7"/>
  <c r="H195" i="7"/>
  <c r="G195" i="7"/>
  <c r="D194" i="7"/>
  <c r="N193" i="7"/>
  <c r="M193" i="7"/>
  <c r="I193" i="7"/>
  <c r="H193" i="7"/>
  <c r="G193" i="7"/>
  <c r="D191" i="7"/>
  <c r="N189" i="7"/>
  <c r="M189" i="7"/>
  <c r="I189" i="7"/>
  <c r="H189" i="7"/>
  <c r="G189" i="7"/>
  <c r="D188" i="7"/>
  <c r="D187" i="7"/>
  <c r="N186" i="7"/>
  <c r="N185" i="7" s="1"/>
  <c r="M186" i="7"/>
  <c r="M185" i="7" s="1"/>
  <c r="I186" i="7"/>
  <c r="I185" i="7" s="1"/>
  <c r="H186" i="7"/>
  <c r="H185" i="7" s="1"/>
  <c r="G186" i="7"/>
  <c r="G185" i="7" s="1"/>
  <c r="D182" i="7"/>
  <c r="D181" i="7" s="1"/>
  <c r="D180" i="7"/>
  <c r="D179" i="7" s="1"/>
  <c r="N179" i="7"/>
  <c r="M179" i="7"/>
  <c r="I179" i="7"/>
  <c r="H179" i="7"/>
  <c r="G179" i="7"/>
  <c r="F179" i="7"/>
  <c r="D178" i="7"/>
  <c r="N176" i="7"/>
  <c r="M176" i="7"/>
  <c r="I176" i="7"/>
  <c r="H176" i="7"/>
  <c r="G176" i="7"/>
  <c r="D175" i="7"/>
  <c r="D174" i="7"/>
  <c r="N173" i="7"/>
  <c r="M173" i="7"/>
  <c r="I173" i="7"/>
  <c r="H173" i="7"/>
  <c r="G173" i="7"/>
  <c r="D164" i="7"/>
  <c r="D163" i="7"/>
  <c r="D158" i="7"/>
  <c r="D157" i="7"/>
  <c r="D156" i="7"/>
  <c r="D155" i="7"/>
  <c r="D154" i="7"/>
  <c r="D153" i="7"/>
  <c r="D152" i="7"/>
  <c r="D143" i="7"/>
  <c r="D142" i="7"/>
  <c r="D141" i="7"/>
  <c r="D140" i="7"/>
  <c r="N139" i="7"/>
  <c r="N138" i="7" s="1"/>
  <c r="M139" i="7"/>
  <c r="M138" i="7" s="1"/>
  <c r="I139" i="7"/>
  <c r="I138" i="7" s="1"/>
  <c r="H139" i="7"/>
  <c r="H138" i="7" s="1"/>
  <c r="G139" i="7"/>
  <c r="G138" i="7" s="1"/>
  <c r="F136" i="7"/>
  <c r="F135" i="7" s="1"/>
  <c r="N136" i="7"/>
  <c r="N135" i="7" s="1"/>
  <c r="M136" i="7"/>
  <c r="M135" i="7" s="1"/>
  <c r="I136" i="7"/>
  <c r="I135" i="7" s="1"/>
  <c r="H136" i="7"/>
  <c r="H135" i="7" s="1"/>
  <c r="G136" i="7"/>
  <c r="G135" i="7" s="1"/>
  <c r="D129" i="7"/>
  <c r="D128" i="7"/>
  <c r="N127" i="7"/>
  <c r="M127" i="7"/>
  <c r="I127" i="7"/>
  <c r="H127" i="7"/>
  <c r="G127" i="7"/>
  <c r="D126" i="7"/>
  <c r="D125" i="7"/>
  <c r="D124" i="7"/>
  <c r="D123" i="7"/>
  <c r="N122" i="7"/>
  <c r="M122" i="7"/>
  <c r="I122" i="7"/>
  <c r="H122" i="7"/>
  <c r="G122" i="7"/>
  <c r="D117" i="7"/>
  <c r="D116" i="7"/>
  <c r="N114" i="7"/>
  <c r="M114" i="7"/>
  <c r="I114" i="7"/>
  <c r="H114" i="7"/>
  <c r="G114" i="7"/>
  <c r="D101" i="7"/>
  <c r="D100" i="7" s="1"/>
  <c r="D97" i="7" s="1"/>
  <c r="F95" i="7"/>
  <c r="F94" i="7" s="1"/>
  <c r="N95" i="7"/>
  <c r="N94" i="7" s="1"/>
  <c r="N70" i="7" s="1"/>
  <c r="M95" i="7"/>
  <c r="M94" i="7" s="1"/>
  <c r="M70" i="7" s="1"/>
  <c r="I95" i="7"/>
  <c r="I94" i="7" s="1"/>
  <c r="I70" i="7" s="1"/>
  <c r="H95" i="7"/>
  <c r="H94" i="7" s="1"/>
  <c r="H70" i="7" s="1"/>
  <c r="G95" i="7"/>
  <c r="G94" i="7" s="1"/>
  <c r="G70" i="7" s="1"/>
  <c r="D92" i="7"/>
  <c r="D90" i="7"/>
  <c r="D89" i="7"/>
  <c r="D88" i="7"/>
  <c r="D87" i="7"/>
  <c r="D86" i="7"/>
  <c r="N84" i="7"/>
  <c r="M84" i="7"/>
  <c r="I84" i="7"/>
  <c r="H84" i="7"/>
  <c r="G84" i="7"/>
  <c r="D83" i="7"/>
  <c r="N82" i="7"/>
  <c r="M82" i="7"/>
  <c r="I82" i="7"/>
  <c r="H82" i="7"/>
  <c r="G82" i="7"/>
  <c r="D81" i="7"/>
  <c r="D80" i="7"/>
  <c r="N79" i="7"/>
  <c r="M79" i="7"/>
  <c r="I79" i="7"/>
  <c r="H79" i="7"/>
  <c r="G79" i="7"/>
  <c r="D75" i="7"/>
  <c r="D74" i="7"/>
  <c r="D73" i="7"/>
  <c r="D72" i="7"/>
  <c r="F69" i="7"/>
  <c r="N68" i="7"/>
  <c r="M68" i="7"/>
  <c r="I68" i="7"/>
  <c r="H68" i="7"/>
  <c r="G68" i="7"/>
  <c r="F67" i="7"/>
  <c r="N66" i="7"/>
  <c r="M66" i="7"/>
  <c r="I66" i="7"/>
  <c r="H66" i="7"/>
  <c r="H65" i="7" s="1"/>
  <c r="G66" i="7"/>
  <c r="D61" i="7"/>
  <c r="N59" i="7"/>
  <c r="M59" i="7"/>
  <c r="I59" i="7"/>
  <c r="H59" i="7"/>
  <c r="G59" i="7"/>
  <c r="D57" i="7"/>
  <c r="D56" i="7" s="1"/>
  <c r="N55" i="7"/>
  <c r="M55" i="7"/>
  <c r="I55" i="7"/>
  <c r="H55" i="7"/>
  <c r="G55" i="7"/>
  <c r="I43" i="7"/>
  <c r="I42" i="7" s="1"/>
  <c r="N43" i="7"/>
  <c r="N42" i="7" s="1"/>
  <c r="M43" i="7"/>
  <c r="M42" i="7" s="1"/>
  <c r="H43" i="7"/>
  <c r="H42" i="7" s="1"/>
  <c r="G43" i="7"/>
  <c r="G42" i="7" s="1"/>
  <c r="N37" i="7"/>
  <c r="N36" i="7" s="1"/>
  <c r="M37" i="7"/>
  <c r="M36" i="7" s="1"/>
  <c r="I37" i="7"/>
  <c r="I36" i="7" s="1"/>
  <c r="H37" i="7"/>
  <c r="H36" i="7" s="1"/>
  <c r="G37" i="7"/>
  <c r="G36" i="7" s="1"/>
  <c r="N33" i="7"/>
  <c r="N32" i="7" s="1"/>
  <c r="M33" i="7"/>
  <c r="M32" i="7" s="1"/>
  <c r="I33" i="7"/>
  <c r="I32" i="7" s="1"/>
  <c r="H33" i="7"/>
  <c r="H32" i="7" s="1"/>
  <c r="G33" i="7"/>
  <c r="G32" i="7" s="1"/>
  <c r="F20" i="7"/>
  <c r="N19" i="7"/>
  <c r="M19" i="7"/>
  <c r="I19" i="7"/>
  <c r="H19" i="7"/>
  <c r="G19" i="7"/>
  <c r="D71" i="7" l="1"/>
  <c r="D60" i="7"/>
  <c r="D59" i="7" s="1"/>
  <c r="D150" i="7"/>
  <c r="D149" i="7" s="1"/>
  <c r="D139" i="7"/>
  <c r="J64" i="7"/>
  <c r="J8" i="7" s="1"/>
  <c r="D219" i="7"/>
  <c r="D218" i="7" s="1"/>
  <c r="D217" i="7" s="1"/>
  <c r="E64" i="7"/>
  <c r="E8" i="7" s="1"/>
  <c r="L64" i="7"/>
  <c r="L8" i="7" s="1"/>
  <c r="K64" i="7"/>
  <c r="K8" i="7" s="1"/>
  <c r="D127" i="7"/>
  <c r="F66" i="7"/>
  <c r="D67" i="7"/>
  <c r="D66" i="7" s="1"/>
  <c r="F68" i="7"/>
  <c r="D69" i="7"/>
  <c r="D68" i="7" s="1"/>
  <c r="D65" i="7" s="1"/>
  <c r="D173" i="7"/>
  <c r="F218" i="7"/>
  <c r="F193" i="7"/>
  <c r="F210" i="7"/>
  <c r="F209" i="7" s="1"/>
  <c r="F219" i="7"/>
  <c r="G217" i="7"/>
  <c r="G192" i="7"/>
  <c r="F239" i="7"/>
  <c r="D186" i="7"/>
  <c r="D185" i="7" s="1"/>
  <c r="I192" i="7"/>
  <c r="N192" i="7"/>
  <c r="H217" i="7"/>
  <c r="I217" i="7"/>
  <c r="M217" i="7"/>
  <c r="N217" i="7"/>
  <c r="H192" i="7"/>
  <c r="M192" i="7"/>
  <c r="F256" i="7"/>
  <c r="D210" i="7"/>
  <c r="D209" i="7" s="1"/>
  <c r="D55" i="7"/>
  <c r="D79" i="7"/>
  <c r="D122" i="7"/>
  <c r="F176" i="7"/>
  <c r="D177" i="7"/>
  <c r="D176" i="7" s="1"/>
  <c r="F189" i="7"/>
  <c r="D190" i="7"/>
  <c r="D189" i="7" s="1"/>
  <c r="F195" i="7"/>
  <c r="D196" i="7"/>
  <c r="D195" i="7" s="1"/>
  <c r="D200" i="7"/>
  <c r="D199" i="7" s="1"/>
  <c r="D43" i="7"/>
  <c r="G65" i="7"/>
  <c r="I65" i="7"/>
  <c r="M65" i="7"/>
  <c r="N65" i="7"/>
  <c r="D82" i="7"/>
  <c r="F84" i="7"/>
  <c r="F70" i="7" s="1"/>
  <c r="D85" i="7"/>
  <c r="D84" i="7" s="1"/>
  <c r="F114" i="7"/>
  <c r="D115" i="7"/>
  <c r="D114" i="7" s="1"/>
  <c r="F122" i="7"/>
  <c r="F127" i="7"/>
  <c r="D193" i="7"/>
  <c r="F55" i="7"/>
  <c r="F139" i="7"/>
  <c r="F138" i="7" s="1"/>
  <c r="F19" i="7"/>
  <c r="F37" i="7"/>
  <c r="F36" i="7" s="1"/>
  <c r="F79" i="7"/>
  <c r="F33" i="7"/>
  <c r="F32" i="7" s="1"/>
  <c r="G172" i="7"/>
  <c r="H172" i="7"/>
  <c r="I172" i="7"/>
  <c r="M172" i="7"/>
  <c r="N172" i="7"/>
  <c r="F186" i="7"/>
  <c r="F185" i="7" s="1"/>
  <c r="F82" i="7"/>
  <c r="G103" i="7"/>
  <c r="H103" i="7"/>
  <c r="I103" i="7"/>
  <c r="M103" i="7"/>
  <c r="M9" i="7"/>
  <c r="F65" i="7"/>
  <c r="N103" i="7"/>
  <c r="G9" i="7"/>
  <c r="H9" i="7"/>
  <c r="N9" i="7"/>
  <c r="F43" i="7"/>
  <c r="F42" i="7" s="1"/>
  <c r="I9" i="7"/>
  <c r="F59" i="7"/>
  <c r="F173" i="7"/>
  <c r="D70" i="7" l="1"/>
  <c r="D138" i="7"/>
  <c r="F217" i="7"/>
  <c r="F9" i="7"/>
  <c r="D172" i="7"/>
  <c r="F192" i="7"/>
  <c r="H64" i="7"/>
  <c r="H8" i="7" s="1"/>
  <c r="N64" i="7"/>
  <c r="N8" i="7" s="1"/>
  <c r="I64" i="7"/>
  <c r="I8" i="7" s="1"/>
  <c r="G64" i="7"/>
  <c r="M64" i="7"/>
  <c r="M8" i="7" s="1"/>
  <c r="D42" i="7"/>
  <c r="D9" i="7" s="1"/>
  <c r="F103" i="7"/>
  <c r="F172" i="7"/>
  <c r="D103" i="7"/>
  <c r="D192" i="7"/>
  <c r="G8" i="7" l="1"/>
  <c r="F8" i="7" s="1"/>
  <c r="F64" i="7"/>
  <c r="D64" i="7"/>
  <c r="D8" i="7" s="1"/>
</calcChain>
</file>

<file path=xl/sharedStrings.xml><?xml version="1.0" encoding="utf-8"?>
<sst xmlns="http://schemas.openxmlformats.org/spreadsheetml/2006/main" count="452" uniqueCount="207">
  <si>
    <t>обекти</t>
  </si>
  <si>
    <t xml:space="preserve">Р А З Ч Е Т </t>
  </si>
  <si>
    <t>Приложение № 5</t>
  </si>
  <si>
    <t>за финансиране на капиталовите разходи на Община Разград</t>
  </si>
  <si>
    <t>Обекти</t>
  </si>
  <si>
    <t>Сметна стойност</t>
  </si>
  <si>
    <t>в т.ч. по източници на финансиране:</t>
  </si>
  <si>
    <t>Целева субсидия за капиталови разходи</t>
  </si>
  <si>
    <t>Преходен остатък от целева субсидия</t>
  </si>
  <si>
    <t>Собствени средства</t>
  </si>
  <si>
    <t>Обща субсидия</t>
  </si>
  <si>
    <t>Европейски средства със съответното съфинансиране</t>
  </si>
  <si>
    <t>Придобиване на земя</t>
  </si>
  <si>
    <t>основен ремонт СЗ"Абритус"-разсрочено плащане</t>
  </si>
  <si>
    <t>изграждане на пешеходни алеи в Нов гробищен парк-Разград</t>
  </si>
  <si>
    <t>Преходен остатък от обща субсидия</t>
  </si>
  <si>
    <t>Преходен остатък от целеви трансфери</t>
  </si>
  <si>
    <t>ПП за РБ</t>
  </si>
  <si>
    <t>климатици за ОА</t>
  </si>
  <si>
    <t>професионален пасатор  за ДЯ"Звездици"</t>
  </si>
  <si>
    <t>зеленчукорезачка за ДСП</t>
  </si>
  <si>
    <t>лек автомобил за ЦРДУ</t>
  </si>
  <si>
    <t>лек автомобил за ЦОП</t>
  </si>
  <si>
    <t>конвектомат за ДСХ, ДПЛД и ДЦПЛУ</t>
  </si>
  <si>
    <t>отчуждаване на имоти</t>
  </si>
  <si>
    <t xml:space="preserve">изграждане на достъпна среда, алейно осветление, вертикална планировка и водоплътен тротоар около спортна зала"Абритус", гр.Разград </t>
  </si>
  <si>
    <t xml:space="preserve">професионална прахосмукачка за Общински културен център, гр.Разград </t>
  </si>
  <si>
    <t xml:space="preserve">вертикална планировка и подход към физкултурен салон за ПГПЧЕ"Екзарх Йосиф" и ОУ"Н.Вапцаров", гр.Разград </t>
  </si>
  <si>
    <t xml:space="preserve">изграждане на достъпна архитектурна среда в двора на ДГ № 14 "Славейче", гр.Разград </t>
  </si>
  <si>
    <t>2017-2020</t>
  </si>
  <si>
    <t>компостираща инсталация и инсталация за предварително третиране на битови отпадъци за поземлен имот с идентификатор 61710.19.278 в землището на град Разград по проект „Проектиране и изграждане на компостираща инсталация и инсталация за предварително третиране на битови отпадъци за общините от РСУО Разград“ - BG16M1OP002-2.002-0006-C01</t>
  </si>
  <si>
    <t>основен ремонт на Център за обществена подкрепа по проект "Подкрепа за деинституаризация на грижите за деца" - 
BG16RFOPO01-5.001-023-C01</t>
  </si>
  <si>
    <t>основен ремонт на Дневен център за деца с увреждания по проект "Подкрепа за деинституаризация на грижите за деца" - BG16RFOPO01-5.001-023-C01</t>
  </si>
  <si>
    <t>преустройство на сграда  за изграждане на Преходно жилище за деца от 15-18 год.възраст по проект "Подкрепа за деинституализация на грижите за деца" - BG16RFOPO01-5.001-023-C01</t>
  </si>
  <si>
    <t>оборудване за Преходно жилище за деца от 15-18 год.възрастпо проект"Подкрепа за деинституализация на грижите за деца"
№ BG16RFOPO01-5.001-023-C01</t>
  </si>
  <si>
    <t>Детска ясла „Слънчево детство“ с дворно място – ремонт и подмяна на вътрешна отоплителна инсталация, изграждане на инсталация за топла вода със слънчеви колектори, изграждане на енергоспестяващо осветление“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</si>
  <si>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ПГПЧЕ „Екзарх Йосиф“ (втори корпус) с дворно място – реконструкция и обновяване с мерки за енергийна ефективност, благоустрояване на дворно място и изграждане на енергоспестяващо осветление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</si>
  <si>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ОУ „Н.Й.Вапцаров“ с дворно място – реконструкция и обновяване с мерки за енергийна ефективност, благоустрояване на дворно място и изграждане на енергоспеставящо осветление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</si>
  <si>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Детска ясла „Звездици“ с дворно място – реконструкция и обновяване с мерки за енергийна ефективност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</si>
  <si>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ДГ № 8 „Райна Княгиня“ с дворно място – реконструкция и обновяване с мерки за енергийна ефективност и съоръжения за игра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</si>
  <si>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ДГ № 14  „Славейче“ с дворно място – ремонт и подмяна на вътрешна отоплителна инсталация, изграждане на инсталация за топла вода със сленчеви колектори, изграждане на енергоспестяващо осветление, съоръжения за игра, обзавеждане и оборудване на енергоспестяващо осветление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</si>
  <si>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реконструкция, обновяване и оборудване на сграда и рехабилитация на дворно пространство на ДГ № 4 „Митко Палаузов“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</si>
  <si>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реконструкция, обновяване и оборудване на сграда и рехабилитация на дворно пространство на ДГ № 6 „Шестте ястребинчета“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</si>
  <si>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реконструкция, обновяване и оборудване на сграда и рехабилитация на дворно пространство на ЦДГ № 12 „Зорница“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</si>
  <si>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реконструкция, обновяване и оборудване на сграда и рехабилитация на дворно пространство на ДГ № 3 „Приказка“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</si>
  <si>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реконструкция, обновяване и оборудване на сграда и рехабилитация на дворно пространство на ДГ № 5 „Незабравка“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</si>
  <si>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оборудване и обновяване на материално - техническата  база в образователните институции на територията на град Разград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</si>
  <si>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2018-2021</t>
  </si>
  <si>
    <t>основен ремонт и въвеждане на енергийна ефективност в сграда общинска собственост и изграждане на Център за работа с деца на улицата гр.Разград по проект"Основен ремонт и въвеждане на енергийна ефективност в сграда общинска собственост и изграждане на Център за работа с деца на улицата гр.Разград" - BG16RFOP001-1.023-0004-C01</t>
  </si>
  <si>
    <t>изграждане на социални жилища (4 триетажни жилищни сгради) за настаняване на малцинствени и социално слаби групи в кв. "Орел",отговарящи на съвременните хигиенни изисквания по проект"Изграждане на социални жилища за настаняване на малцинствени и социално слаби групи"  - BG16RFOP001-1.023-0003-C01</t>
  </si>
  <si>
    <t>през 2020 г.</t>
  </si>
  <si>
    <t>2020-2021</t>
  </si>
  <si>
    <t>§</t>
  </si>
  <si>
    <t>Наименование, местонахождение и функционално предназначение на обектите и № на проектите, финансирани със средства от ЕС</t>
  </si>
  <si>
    <t>Година начало - година край на изпълнение на обекта</t>
  </si>
  <si>
    <t>Усвоено до края на предходната година</t>
  </si>
  <si>
    <t>ОБЩО:</t>
  </si>
  <si>
    <t>Основен ремонт на дълготрайни материални активи</t>
  </si>
  <si>
    <t>Функция 01</t>
  </si>
  <si>
    <t>Общи държавни служби</t>
  </si>
  <si>
    <t>……………………………………</t>
  </si>
  <si>
    <t>ППР</t>
  </si>
  <si>
    <t>МиС</t>
  </si>
  <si>
    <t>Функция 02</t>
  </si>
  <si>
    <t>Отбрана и сигурност</t>
  </si>
  <si>
    <t>………………………….</t>
  </si>
  <si>
    <t>Функция 03</t>
  </si>
  <si>
    <t>Образование</t>
  </si>
  <si>
    <t>Функция 04</t>
  </si>
  <si>
    <t>Здравеопазване</t>
  </si>
  <si>
    <t>Функция 05</t>
  </si>
  <si>
    <t xml:space="preserve"> Социално осигуряване, подпомагане и грижи</t>
  </si>
  <si>
    <t>Функция 06</t>
  </si>
  <si>
    <t xml:space="preserve"> Жилищно строителство, благоустройство, комунално стопанство и опазване на околната среда</t>
  </si>
  <si>
    <t>Функция 07</t>
  </si>
  <si>
    <t>Почивно дело, култура, религиозни дейности</t>
  </si>
  <si>
    <t>2016-2023</t>
  </si>
  <si>
    <t>Функция 08</t>
  </si>
  <si>
    <t>Икономически дейности и услуги</t>
  </si>
  <si>
    <t>Придобиване на дълготрайни материални активи</t>
  </si>
  <si>
    <t>придобиване на компютри и хардуер</t>
  </si>
  <si>
    <t>………………………………..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</si>
  <si>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</si>
  <si>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</si>
  <si>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</si>
  <si>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изграждане на инфраструктурни обекти</t>
  </si>
  <si>
    <t>изграждане на физкултурен салон към ПГПЧЕ „Екзарх Йосиф"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</si>
  <si>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придобиване на други ДМА</t>
  </si>
  <si>
    <t>52-05</t>
  </si>
  <si>
    <t xml:space="preserve"> Придобиване на нематериални дълготрайни активи</t>
  </si>
  <si>
    <t>придобиване на програмни продукти и лицензи за програмни продукти</t>
  </si>
  <si>
    <t>…………………………………………….</t>
  </si>
  <si>
    <t>придобиване на други нематериални дълготрайни активи</t>
  </si>
  <si>
    <t>(в лева)</t>
  </si>
  <si>
    <t>Капиталови трансфери</t>
  </si>
  <si>
    <t>капиталови трансфери за нефинансови предприятия</t>
  </si>
  <si>
    <t>капиталови трансфери за организации с нестопанска цел</t>
  </si>
  <si>
    <t>Уточнен план                                     за 2020 г.</t>
  </si>
  <si>
    <t>Други източници                     на финансиране</t>
  </si>
  <si>
    <t>основен ремонт на канализация на ДГ № 6 "Шестте ястребинчета" /инженеринг/</t>
  </si>
  <si>
    <t>ул."Г.Бенковски" от ул."Г.С.Раковскси" до бул."Княз Борис"</t>
  </si>
  <si>
    <t>Ул."Плевен" - от ул."Проф.Д.Ненов" до ул."Рила"</t>
  </si>
  <si>
    <t>основен ремонт на улично платно до Нов гробищен парк /отводняване/</t>
  </si>
  <si>
    <t xml:space="preserve">основен ремонт на водопровод в Нов гробищен парк </t>
  </si>
  <si>
    <t>подмяна на дограма в сградата на ОА</t>
  </si>
  <si>
    <t>2020-2020</t>
  </si>
  <si>
    <t>основен ремонт на път RAZ 2116/II-49, Манастирско- Разград/-Островче- до границата общини /Разград-Лозница/ - Сейдол - инженеринг</t>
  </si>
  <si>
    <t>основен ремонт на път RAZ 1118/II-49, Разград-Киченица/-жп гара Разград - Раковски - Киченица/ II-49 / - инженеринг</t>
  </si>
  <si>
    <t>основен ремонт на покрив на ХГ"Проф.И.Петров"</t>
  </si>
  <si>
    <t>основен ремонт на покрив на ОП УСХПД</t>
  </si>
  <si>
    <t>основен ремонт на покрив на здравна служба Липник</t>
  </si>
  <si>
    <t>основен ремонт на покрив на кметство Островче</t>
  </si>
  <si>
    <t>основен ремонт на ул."Руен"</t>
  </si>
  <si>
    <t>основен ремонт на ул."Странджа" /от бул."Априлско въстание" до фурна "Лазаров"/</t>
  </si>
  <si>
    <t>2019-2020</t>
  </si>
  <si>
    <t>основен ремонт на ул."Жеравна"</t>
  </si>
  <si>
    <t>основен ремонт на сграда № 22 /откупване на извършен от ползвател основен ремонт съгл.Наредба № 21/-ОП"Бизнес зона "Перистър"</t>
  </si>
  <si>
    <t>компютърна техника за ОА и кметства</t>
  </si>
  <si>
    <t>компютърни конфигурации за ОП УСХПД</t>
  </si>
  <si>
    <t>мултифункционални устройства за ОП УСХПД</t>
  </si>
  <si>
    <t>лек автомобил за ОП УСХПД</t>
  </si>
  <si>
    <t>пекарни за ОП УСХПД</t>
  </si>
  <si>
    <t>хладилници за ОП УСХПД</t>
  </si>
  <si>
    <t>съдомиялна машина за ОП УСХПД</t>
  </si>
  <si>
    <t>картофобелачка за ОП УСХПД</t>
  </si>
  <si>
    <t>зеленчукорезачка за ОП УСХПД</t>
  </si>
  <si>
    <t>камина за ДГ-с.Гецово</t>
  </si>
  <si>
    <t>котел за ЦПЛР-ЦУТНТ</t>
  </si>
  <si>
    <t>котли за ОП УСХПД</t>
  </si>
  <si>
    <t>компютърни конфигурации за ПГССХВТ "А.Кънчев"</t>
  </si>
  <si>
    <t>сеялка за ПГССХВТ "А.Кънчев"</t>
  </si>
  <si>
    <t>компютърни конфигурации за ЦПЛР-ЦУТНТ</t>
  </si>
  <si>
    <t>ракла-фризер за ДЯ"Звездици" и ДЯ"Слънчево детство"</t>
  </si>
  <si>
    <t>гръмоотвод  за ДЯ"Звездици"</t>
  </si>
  <si>
    <t>лекотоварен автомобил за ДСП</t>
  </si>
  <si>
    <t>климатик за ЦОП</t>
  </si>
  <si>
    <t>преносим компютър за ЦРДУ</t>
  </si>
  <si>
    <t>многофункционално устройство за ЦНСТ</t>
  </si>
  <si>
    <t>компютърни конфигурации за ЦНСТ</t>
  </si>
  <si>
    <t>цветни лазерни принтери за ЦНСТ</t>
  </si>
  <si>
    <t>климатици за ЦНСТ</t>
  </si>
  <si>
    <t>котел за газова инсталация за ЦНСТ</t>
  </si>
  <si>
    <t>оранжерия за ЦНСТ</t>
  </si>
  <si>
    <t>автоматична пералня за ЦНСТ</t>
  </si>
  <si>
    <t>мека мебел за ЦНСТ</t>
  </si>
  <si>
    <t>секции за ЦНСТ</t>
  </si>
  <si>
    <t>косачка за ЦНСТ</t>
  </si>
  <si>
    <t>черно-бял лазерен принтер за ДПЛД</t>
  </si>
  <si>
    <t>чено-бяло мултифункционално устройство за ЦСРИ</t>
  </si>
  <si>
    <t>климатик за ЦСРИ</t>
  </si>
  <si>
    <t>слънчев панел за ЗЖ</t>
  </si>
  <si>
    <t>лек автомобил за ДЦЛУ</t>
  </si>
  <si>
    <t>цветно мултифункционално устройство за ДЦЛУ</t>
  </si>
  <si>
    <r>
      <t>изграждане на канализация и асфалтиране ул. "Преслав"- от ул. "Перистър" до ул. "Сливница"</t>
    </r>
    <r>
      <rPr>
        <sz val="9"/>
        <rFont val="Arial"/>
        <family val="2"/>
        <charset val="204"/>
      </rPr>
      <t/>
    </r>
  </si>
  <si>
    <t>изграждане на водопроводна мрежа по ул Витоша  и ул.Сан Стефано и изграждане на отклонение към 7 имота</t>
  </si>
  <si>
    <t>изграждане на улична канализация по ул."Кресна"</t>
  </si>
  <si>
    <t>изграждане на улична канализация по ул."Бабуна"</t>
  </si>
  <si>
    <t>изграждане на улична канализация по ул."Бенковски"</t>
  </si>
  <si>
    <t xml:space="preserve">изграждане на улична канализация тупик от ул."Странджа" до ул."Битоля" </t>
  </si>
  <si>
    <t>проектиране и изграждане на канализация в с.Дянково , строителен надзор, такса за приемане,проектиране и авторски надзор</t>
  </si>
  <si>
    <t>изграждане на улична каанлизация по ул."Странджа" /връзка на канализацията от горното перо/</t>
  </si>
  <si>
    <t>Проектиране на ВиК  и улични платна и тротоари в кв.702,703,704,705 и 706 ограничени от същ.улици ул..Добруджа, ул.Черна, ул.Тутракан, бул.Княз Борис, ул.Силистра, ул.Ропотамо, ул.Мачин, ул.Гвардейска</t>
  </si>
  <si>
    <t>Проектиране ул."Дунав" от ул."Паркова" до ул."Св.Климент" /преработка на стар проект/</t>
  </si>
  <si>
    <t>работен проект за благоустрояване и паркоустрояване на Северен градски парк</t>
  </si>
  <si>
    <t>Проектиране и изграждане на кръгово кръстовище бул."Априлско въстание" и ул."Пета"  /до автогара/</t>
  </si>
  <si>
    <t>проектиране и изграждане на кръгово кръстовище на ул."Странджа" /до БИЛЛА/</t>
  </si>
  <si>
    <t>проектиране и изграждане на кръгово кръстовище на ул."Странджа" /на кръстовището с ул.Грънчарска/</t>
  </si>
  <si>
    <t>GPS за отдел ТСУ</t>
  </si>
  <si>
    <t>проектиране и изграждане на канализация в с.Недоклан</t>
  </si>
  <si>
    <t>изграждане на спортна площадка в с.Благоево</t>
  </si>
  <si>
    <t>машини за поддържане на територии за обществено ползване за ОП"Паркстрой"</t>
  </si>
  <si>
    <t>офис-фургон за ОП"Паркстрой"</t>
  </si>
  <si>
    <t>офис-фургон за Общински център за събиране на опасни битови отпадъци</t>
  </si>
  <si>
    <t>климатик за Общински център за събиране на опасни битови отпадъци</t>
  </si>
  <si>
    <t>автономна отоплителна инсталация за товарен бус - 2 бр.за Общински център за събиране на опасни битови отпадъци</t>
  </si>
  <si>
    <t>машини за поддържане на гробищните паркове за ОП"Обреден дом"</t>
  </si>
  <si>
    <t>компютри за РБ"Проф.Б.Пенев"</t>
  </si>
  <si>
    <t>компютри за РИМ</t>
  </si>
  <si>
    <t>климатици за РИМ</t>
  </si>
  <si>
    <t>лек автомобил за РИМ</t>
  </si>
  <si>
    <t>косачка за РИМ</t>
  </si>
  <si>
    <t>офис-оборудване за РИМ</t>
  </si>
  <si>
    <t>присъединяване към Електроразпределение Север и преместване на кабел  на соц.жилища (проект" Изграждане на социални жилища за настаняване на малцинствени и социално слаби групи в кв."Орел", отговарящи на съвременните изисквания")</t>
  </si>
  <si>
    <t>изграждане на система за видеонаблюдение с обхват територията на кафе-аператив и нощен клуб "Сохо", хотел "Картуун" кооперативен пазар ж.к.Орел, кръстовището на бул."България" и ул."Бузлуджа"</t>
  </si>
  <si>
    <t>изграждане на газова площадкова връзка за физкултурен салон на ПГПЧЕ "Екзарх Йосиф" и ОУ"Н.Вапцаров"</t>
  </si>
  <si>
    <t>изграждане на площадка да домашни любимци</t>
  </si>
  <si>
    <t>шредер-мулчер за ОП"Разградлес"</t>
  </si>
  <si>
    <t>дискова брана за ОП"Разградлес"</t>
  </si>
  <si>
    <t>трактор за ОП"Разградлес"</t>
  </si>
  <si>
    <t>компютърни конфигурации за ОП"Бизнес зона "Перистър"</t>
  </si>
  <si>
    <t>леки автомобили 4х4 за ОП"Разградлес"</t>
  </si>
  <si>
    <t>товарни автомобили  за ОП"Разградлес"</t>
  </si>
  <si>
    <t>мини багер до 1.5 т за ОП"Бизнес зона "Перистър"</t>
  </si>
  <si>
    <t>инженеринг на пътна връзка от западен портал до гл.път-проектиране и изграждане на ускорителни и забавителни ленти /ОП"Бизнес зона "Перистър"/</t>
  </si>
  <si>
    <t>автомобил за Приют за безстопанствени животни</t>
  </si>
  <si>
    <t>пералня за Приют за безстопанствени животни</t>
  </si>
  <si>
    <t>водоструйка за Приют за безстопанствени животни</t>
  </si>
  <si>
    <t>СО заваръчен апарат за Приют за безстопанствени животни</t>
  </si>
  <si>
    <t>фризер-ракла за ОП УСХПД</t>
  </si>
  <si>
    <t>мултимедиен проектор и мултимедиен екран за ЦРДУ</t>
  </si>
  <si>
    <t>беседка за кметство Дянково</t>
  </si>
  <si>
    <t>беседка за кметство Раковски</t>
  </si>
  <si>
    <t>автобусна спирка за кметство Радинград</t>
  </si>
  <si>
    <t>играждане на детска площадка за деца с увреждания /инженеринг/</t>
  </si>
  <si>
    <t>2018-2020</t>
  </si>
  <si>
    <t>2017-2021</t>
  </si>
  <si>
    <t>придобиване на сгради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</si>
</sst>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3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wrapText="1"/>
    </xf>
    <xf numFmtId="0" fontId="6" fillId="4" borderId="1" xfId="0" applyFont="1" applyFill="1" applyBorder="1" applyAlignment="1"/>
    <xf numFmtId="0" fontId="6" fillId="4" borderId="1" xfId="0" applyFont="1" applyFill="1" applyBorder="1"/>
    <xf numFmtId="1" fontId="6" fillId="4" borderId="1" xfId="0" applyNumberFormat="1" applyFont="1" applyFill="1" applyBorder="1"/>
    <xf numFmtId="0" fontId="5" fillId="0" borderId="3" xfId="0" applyFont="1" applyBorder="1" applyAlignment="1">
      <alignment wrapText="1"/>
    </xf>
    <xf numFmtId="0" fontId="6" fillId="0" borderId="1" xfId="0" applyFont="1" applyBorder="1"/>
    <xf numFmtId="1" fontId="6" fillId="0" borderId="1" xfId="0" applyNumberFormat="1" applyFont="1" applyBorder="1"/>
    <xf numFmtId="3" fontId="6" fillId="0" borderId="1" xfId="0" applyNumberFormat="1" applyFont="1" applyBorder="1"/>
    <xf numFmtId="0" fontId="5" fillId="5" borderId="3" xfId="0" applyFont="1" applyFill="1" applyBorder="1" applyAlignment="1">
      <alignment wrapText="1"/>
    </xf>
    <xf numFmtId="0" fontId="6" fillId="5" borderId="1" xfId="0" applyFont="1" applyFill="1" applyBorder="1"/>
    <xf numFmtId="1" fontId="6" fillId="5" borderId="1" xfId="0" applyNumberFormat="1" applyFont="1" applyFill="1" applyBorder="1"/>
    <xf numFmtId="3" fontId="6" fillId="5" borderId="1" xfId="0" applyNumberFormat="1" applyFont="1" applyFill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1" xfId="0" applyFont="1" applyBorder="1" applyAlignment="1"/>
    <xf numFmtId="1" fontId="6" fillId="2" borderId="1" xfId="0" applyNumberFormat="1" applyFont="1" applyFill="1" applyBorder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1" fontId="6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6" fillId="2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1" fontId="5" fillId="0" borderId="1" xfId="0" applyNumberFormat="1" applyFont="1" applyBorder="1" applyAlignment="1">
      <alignment wrapText="1"/>
    </xf>
    <xf numFmtId="0" fontId="5" fillId="5" borderId="1" xfId="0" applyFont="1" applyFill="1" applyBorder="1" applyAlignment="1">
      <alignment wrapText="1"/>
    </xf>
    <xf numFmtId="1" fontId="6" fillId="5" borderId="1" xfId="0" applyNumberFormat="1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1" fontId="5" fillId="2" borderId="1" xfId="0" applyNumberFormat="1" applyFont="1" applyFill="1" applyBorder="1" applyAlignment="1">
      <alignment wrapText="1"/>
    </xf>
    <xf numFmtId="3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wrapText="1"/>
    </xf>
    <xf numFmtId="0" fontId="5" fillId="5" borderId="1" xfId="0" applyFont="1" applyFill="1" applyBorder="1" applyAlignment="1"/>
    <xf numFmtId="3" fontId="6" fillId="4" borderId="1" xfId="0" applyNumberFormat="1" applyFont="1" applyFill="1" applyBorder="1"/>
    <xf numFmtId="0" fontId="6" fillId="2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/>
    <xf numFmtId="3" fontId="6" fillId="2" borderId="1" xfId="0" applyNumberFormat="1" applyFont="1" applyFill="1" applyBorder="1"/>
    <xf numFmtId="3" fontId="5" fillId="0" borderId="1" xfId="0" applyNumberFormat="1" applyFont="1" applyBorder="1"/>
    <xf numFmtId="0" fontId="5" fillId="0" borderId="0" xfId="0" applyFont="1" applyBorder="1"/>
    <xf numFmtId="0" fontId="5" fillId="0" borderId="0" xfId="0" applyFont="1" applyBorder="1" applyAlignment="1"/>
    <xf numFmtId="0" fontId="6" fillId="0" borderId="0" xfId="0" applyFont="1"/>
    <xf numFmtId="0" fontId="9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6" fillId="0" borderId="1" xfId="0" applyFont="1" applyBorder="1" applyAlignment="1"/>
    <xf numFmtId="3" fontId="5" fillId="0" borderId="1" xfId="0" applyNumberFormat="1" applyFont="1" applyBorder="1" applyAlignment="1">
      <alignment wrapText="1"/>
    </xf>
    <xf numFmtId="0" fontId="6" fillId="3" borderId="4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6" fillId="4" borderId="1" xfId="0" applyFont="1" applyFill="1" applyBorder="1" applyAlignment="1">
      <alignment wrapText="1"/>
    </xf>
    <xf numFmtId="1" fontId="6" fillId="4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4" borderId="4" xfId="0" applyFont="1" applyFill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5" borderId="3" xfId="0" applyFont="1" applyFill="1" applyBorder="1" applyAlignment="1">
      <alignment horizontal="left" wrapText="1"/>
    </xf>
    <xf numFmtId="0" fontId="6" fillId="5" borderId="3" xfId="0" applyFont="1" applyFill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6" fillId="4" borderId="3" xfId="0" applyFont="1" applyFill="1" applyBorder="1" applyAlignment="1">
      <alignment horizontal="left" wrapText="1"/>
    </xf>
    <xf numFmtId="0" fontId="5" fillId="5" borderId="3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5" fillId="0" borderId="2" xfId="0" applyFont="1" applyBorder="1" applyAlignment="1">
      <alignment horizontal="left" wrapText="1"/>
    </xf>
    <xf numFmtId="0" fontId="6" fillId="5" borderId="1" xfId="0" applyFont="1" applyFill="1" applyBorder="1" applyAlignment="1"/>
    <xf numFmtId="0" fontId="6" fillId="5" borderId="4" xfId="0" applyFont="1" applyFill="1" applyBorder="1" applyAlignment="1">
      <alignment horizontal="left" wrapText="1"/>
    </xf>
    <xf numFmtId="1" fontId="5" fillId="2" borderId="1" xfId="0" applyNumberFormat="1" applyFont="1" applyFill="1" applyBorder="1"/>
    <xf numFmtId="0" fontId="12" fillId="0" borderId="0" xfId="0" applyFont="1" applyAlignment="1">
      <alignment wrapText="1"/>
    </xf>
    <xf numFmtId="1" fontId="5" fillId="0" borderId="0" xfId="0" applyNumberFormat="1" applyFont="1"/>
    <xf numFmtId="0" fontId="0" fillId="2" borderId="1" xfId="0" applyFont="1" applyFill="1" applyBorder="1" applyAlignment="1">
      <alignment wrapText="1"/>
    </xf>
    <xf numFmtId="0" fontId="5" fillId="2" borderId="0" xfId="0" applyFont="1" applyFill="1"/>
    <xf numFmtId="0" fontId="10" fillId="2" borderId="1" xfId="0" applyFont="1" applyFill="1" applyBorder="1" applyAlignment="1">
      <alignment wrapText="1"/>
    </xf>
    <xf numFmtId="0" fontId="13" fillId="0" borderId="0" xfId="0" applyFont="1" applyAlignment="1">
      <alignment wrapText="1"/>
    </xf>
    <xf numFmtId="1" fontId="8" fillId="0" borderId="0" xfId="0" applyNumberFormat="1" applyFont="1"/>
    <xf numFmtId="1" fontId="7" fillId="3" borderId="1" xfId="0" applyNumberFormat="1" applyFont="1" applyFill="1" applyBorder="1" applyAlignment="1">
      <alignment wrapText="1"/>
    </xf>
    <xf numFmtId="1" fontId="7" fillId="4" borderId="1" xfId="0" applyNumberFormat="1" applyFont="1" applyFill="1" applyBorder="1"/>
    <xf numFmtId="1" fontId="7" fillId="0" borderId="1" xfId="0" applyNumberFormat="1" applyFont="1" applyBorder="1"/>
    <xf numFmtId="1" fontId="7" fillId="5" borderId="1" xfId="0" applyNumberFormat="1" applyFont="1" applyFill="1" applyBorder="1"/>
    <xf numFmtId="1" fontId="8" fillId="0" borderId="1" xfId="0" applyNumberFormat="1" applyFont="1" applyBorder="1"/>
    <xf numFmtId="1" fontId="7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7" fillId="4" borderId="1" xfId="0" applyNumberFormat="1" applyFont="1" applyFill="1" applyBorder="1" applyAlignment="1">
      <alignment wrapText="1"/>
    </xf>
    <xf numFmtId="1" fontId="7" fillId="5" borderId="1" xfId="0" applyNumberFormat="1" applyFont="1" applyFill="1" applyBorder="1" applyAlignment="1">
      <alignment wrapText="1"/>
    </xf>
    <xf numFmtId="1" fontId="8" fillId="2" borderId="1" xfId="0" applyNumberFormat="1" applyFont="1" applyFill="1" applyBorder="1" applyAlignment="1">
      <alignment wrapText="1"/>
    </xf>
    <xf numFmtId="1" fontId="7" fillId="2" borderId="1" xfId="0" applyNumberFormat="1" applyFont="1" applyFill="1" applyBorder="1" applyAlignment="1">
      <alignment wrapText="1"/>
    </xf>
    <xf numFmtId="1" fontId="7" fillId="2" borderId="1" xfId="0" applyNumberFormat="1" applyFont="1" applyFill="1" applyBorder="1"/>
    <xf numFmtId="0" fontId="8" fillId="0" borderId="0" xfId="0" applyFont="1" applyBorder="1"/>
    <xf numFmtId="0" fontId="8" fillId="0" borderId="0" xfId="0" applyFont="1"/>
    <xf numFmtId="3" fontId="8" fillId="2" borderId="1" xfId="0" applyNumberFormat="1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5" borderId="2" xfId="0" applyFont="1" applyFill="1" applyBorder="1" applyAlignment="1">
      <alignment wrapText="1"/>
    </xf>
    <xf numFmtId="0" fontId="6" fillId="5" borderId="2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2" fillId="0" borderId="0" xfId="0" applyFont="1" applyAlignment="1">
      <alignment horizontal="right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Normal 2" xfId="1"/>
    <cellStyle name="Normal_BIN 7301,7311 and 6301" xfId="2"/>
    <cellStyle name="Нормален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8"/>
  <sheetViews>
    <sheetView tabSelected="1" topLeftCell="A41" zoomScale="85" zoomScaleNormal="85" workbookViewId="0">
      <selection activeCell="Q49" sqref="Q49"/>
    </sheetView>
  </sheetViews>
  <sheetFormatPr defaultRowHeight="15" x14ac:dyDescent="0.25"/>
  <cols>
    <col min="1" max="1" width="13.5703125" style="3" customWidth="1"/>
    <col min="2" max="2" width="41.140625" style="64" customWidth="1"/>
    <col min="3" max="3" width="12.140625" style="3" customWidth="1"/>
    <col min="4" max="4" width="14.5703125" style="3" customWidth="1"/>
    <col min="5" max="5" width="11" style="116" customWidth="1"/>
    <col min="6" max="6" width="13.42578125" style="3" customWidth="1"/>
    <col min="7" max="7" width="12.7109375" style="3" customWidth="1"/>
    <col min="8" max="8" width="11.42578125" style="3" customWidth="1"/>
    <col min="9" max="9" width="12.5703125" style="3" hidden="1" customWidth="1"/>
    <col min="10" max="10" width="11.42578125" style="3" customWidth="1"/>
    <col min="11" max="11" width="11.42578125" style="3" hidden="1" customWidth="1"/>
    <col min="12" max="12" width="11.42578125" style="3" customWidth="1"/>
    <col min="13" max="13" width="14.85546875" style="3" hidden="1" customWidth="1"/>
    <col min="14" max="14" width="15.42578125" style="3" customWidth="1"/>
    <col min="15" max="16" width="9.140625" style="3"/>
    <col min="17" max="17" width="9.140625" style="3" customWidth="1"/>
    <col min="18" max="16384" width="9.140625" style="3"/>
  </cols>
  <sheetData>
    <row r="1" spans="1:17" s="1" customFormat="1" ht="12.75" customHeight="1" x14ac:dyDescent="0.2">
      <c r="A1" s="96"/>
      <c r="B1" s="63"/>
      <c r="E1" s="101"/>
      <c r="H1" s="2"/>
      <c r="L1" s="126" t="s">
        <v>2</v>
      </c>
      <c r="M1" s="126"/>
      <c r="N1" s="126"/>
    </row>
    <row r="2" spans="1:17" s="55" customFormat="1" ht="15.75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</row>
    <row r="3" spans="1:17" s="55" customFormat="1" ht="15.75" x14ac:dyDescent="0.25">
      <c r="A3" s="129" t="s">
        <v>3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7" s="55" customFormat="1" ht="15.75" x14ac:dyDescent="0.25">
      <c r="A4" s="129" t="s">
        <v>50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</row>
    <row r="5" spans="1:17" x14ac:dyDescent="0.25">
      <c r="E5" s="102"/>
      <c r="H5" s="5"/>
      <c r="N5" s="54" t="s">
        <v>93</v>
      </c>
    </row>
    <row r="6" spans="1:17" s="53" customFormat="1" ht="21" customHeight="1" x14ac:dyDescent="0.2">
      <c r="A6" s="133" t="s">
        <v>52</v>
      </c>
      <c r="B6" s="135" t="s">
        <v>53</v>
      </c>
      <c r="C6" s="133" t="s">
        <v>54</v>
      </c>
      <c r="D6" s="133" t="s">
        <v>5</v>
      </c>
      <c r="E6" s="137" t="s">
        <v>55</v>
      </c>
      <c r="F6" s="127" t="s">
        <v>97</v>
      </c>
      <c r="G6" s="130" t="s">
        <v>6</v>
      </c>
      <c r="H6" s="131"/>
      <c r="I6" s="131"/>
      <c r="J6" s="131"/>
      <c r="K6" s="131"/>
      <c r="L6" s="131"/>
      <c r="M6" s="131"/>
      <c r="N6" s="132"/>
    </row>
    <row r="7" spans="1:17" s="53" customFormat="1" ht="73.5" customHeight="1" x14ac:dyDescent="0.2">
      <c r="A7" s="134"/>
      <c r="B7" s="136"/>
      <c r="C7" s="134"/>
      <c r="D7" s="134"/>
      <c r="E7" s="138"/>
      <c r="F7" s="128"/>
      <c r="G7" s="7" t="s">
        <v>7</v>
      </c>
      <c r="H7" s="7" t="s">
        <v>8</v>
      </c>
      <c r="I7" s="7" t="s">
        <v>10</v>
      </c>
      <c r="J7" s="7" t="s">
        <v>15</v>
      </c>
      <c r="K7" s="7" t="s">
        <v>16</v>
      </c>
      <c r="L7" s="7" t="s">
        <v>9</v>
      </c>
      <c r="M7" s="7" t="s">
        <v>98</v>
      </c>
      <c r="N7" s="7" t="s">
        <v>11</v>
      </c>
    </row>
    <row r="8" spans="1:17" x14ac:dyDescent="0.25">
      <c r="A8" s="6"/>
      <c r="B8" s="58" t="s">
        <v>56</v>
      </c>
      <c r="C8" s="8"/>
      <c r="D8" s="9">
        <f>D9+D64+D217+D239+D256</f>
        <v>28636703</v>
      </c>
      <c r="E8" s="103">
        <f>E9+E64+E217+E239+E256</f>
        <v>7343278</v>
      </c>
      <c r="F8" s="9">
        <f>SUM(G8:N8)</f>
        <v>10829537</v>
      </c>
      <c r="G8" s="9">
        <f t="shared" ref="G8:N8" si="0">G9+G64+G217+G239+G256</f>
        <v>996300</v>
      </c>
      <c r="H8" s="9">
        <f t="shared" si="0"/>
        <v>317576</v>
      </c>
      <c r="I8" s="9">
        <f t="shared" si="0"/>
        <v>0</v>
      </c>
      <c r="J8" s="9">
        <f t="shared" si="0"/>
        <v>147200</v>
      </c>
      <c r="K8" s="9">
        <f t="shared" si="0"/>
        <v>0</v>
      </c>
      <c r="L8" s="9">
        <f t="shared" si="0"/>
        <v>2110001</v>
      </c>
      <c r="M8" s="9">
        <f t="shared" si="0"/>
        <v>0</v>
      </c>
      <c r="N8" s="9">
        <f t="shared" si="0"/>
        <v>7258460</v>
      </c>
      <c r="O8" s="97"/>
      <c r="P8" s="97"/>
      <c r="Q8" s="97"/>
    </row>
    <row r="9" spans="1:17" ht="29.25" x14ac:dyDescent="0.25">
      <c r="A9" s="10">
        <v>5100</v>
      </c>
      <c r="B9" s="65" t="s">
        <v>57</v>
      </c>
      <c r="C9" s="11"/>
      <c r="D9" s="12">
        <f>D10+D17+D19+D32+D36+D42+D55+D59</f>
        <v>10231022</v>
      </c>
      <c r="E9" s="104">
        <f>E10+E17+E19+E32+E36+E42+E55+E59</f>
        <v>5910946</v>
      </c>
      <c r="F9" s="12">
        <f>SUM(G9:N9)</f>
        <v>4135200</v>
      </c>
      <c r="G9" s="12">
        <f t="shared" ref="G9:N9" si="1">G10+G17+G19+G32+G36+G42+G55+G59</f>
        <v>669300</v>
      </c>
      <c r="H9" s="12">
        <f t="shared" si="1"/>
        <v>102306</v>
      </c>
      <c r="I9" s="12">
        <f t="shared" si="1"/>
        <v>0</v>
      </c>
      <c r="J9" s="12">
        <f t="shared" si="1"/>
        <v>0</v>
      </c>
      <c r="K9" s="12">
        <f t="shared" si="1"/>
        <v>0</v>
      </c>
      <c r="L9" s="12">
        <f t="shared" si="1"/>
        <v>514050</v>
      </c>
      <c r="M9" s="12">
        <f t="shared" si="1"/>
        <v>0</v>
      </c>
      <c r="N9" s="12">
        <f t="shared" si="1"/>
        <v>2849544</v>
      </c>
      <c r="O9" s="97"/>
    </row>
    <row r="10" spans="1:17" s="53" customFormat="1" ht="14.25" x14ac:dyDescent="0.2">
      <c r="A10" s="118" t="s">
        <v>58</v>
      </c>
      <c r="B10" s="69" t="s">
        <v>59</v>
      </c>
      <c r="C10" s="14"/>
      <c r="D10" s="15">
        <f>+D11</f>
        <v>100000</v>
      </c>
      <c r="E10" s="105">
        <f t="shared" ref="E10:N11" si="2">+E11</f>
        <v>0</v>
      </c>
      <c r="F10" s="15">
        <f t="shared" si="2"/>
        <v>100000</v>
      </c>
      <c r="G10" s="15">
        <f t="shared" si="2"/>
        <v>0</v>
      </c>
      <c r="H10" s="15">
        <f t="shared" si="2"/>
        <v>0</v>
      </c>
      <c r="I10" s="15">
        <f t="shared" si="2"/>
        <v>0</v>
      </c>
      <c r="J10" s="15">
        <f t="shared" si="2"/>
        <v>0</v>
      </c>
      <c r="K10" s="15">
        <f t="shared" si="2"/>
        <v>0</v>
      </c>
      <c r="L10" s="15">
        <f t="shared" si="2"/>
        <v>100000</v>
      </c>
      <c r="M10" s="15">
        <f t="shared" si="2"/>
        <v>0</v>
      </c>
      <c r="N10" s="15">
        <f t="shared" si="2"/>
        <v>0</v>
      </c>
    </row>
    <row r="11" spans="1:17" s="53" customFormat="1" ht="14.25" x14ac:dyDescent="0.2">
      <c r="A11" s="118"/>
      <c r="B11" s="69" t="s">
        <v>4</v>
      </c>
      <c r="C11" s="14"/>
      <c r="D11" s="15">
        <f>+D12</f>
        <v>100000</v>
      </c>
      <c r="E11" s="105">
        <f t="shared" si="2"/>
        <v>0</v>
      </c>
      <c r="F11" s="15">
        <f t="shared" si="2"/>
        <v>100000</v>
      </c>
      <c r="G11" s="15">
        <f t="shared" si="2"/>
        <v>0</v>
      </c>
      <c r="H11" s="15">
        <f t="shared" si="2"/>
        <v>0</v>
      </c>
      <c r="I11" s="15">
        <f t="shared" si="2"/>
        <v>0</v>
      </c>
      <c r="J11" s="15">
        <f t="shared" si="2"/>
        <v>0</v>
      </c>
      <c r="K11" s="15">
        <f t="shared" si="2"/>
        <v>0</v>
      </c>
      <c r="L11" s="15">
        <f t="shared" si="2"/>
        <v>100000</v>
      </c>
      <c r="M11" s="15">
        <f t="shared" si="2"/>
        <v>0</v>
      </c>
      <c r="N11" s="15">
        <f t="shared" si="2"/>
        <v>0</v>
      </c>
    </row>
    <row r="12" spans="1:17" s="4" customFormat="1" ht="16.5" customHeight="1" x14ac:dyDescent="0.25">
      <c r="A12" s="119"/>
      <c r="B12" s="39" t="s">
        <v>104</v>
      </c>
      <c r="C12" s="32" t="s">
        <v>105</v>
      </c>
      <c r="D12" s="29">
        <f>+F12</f>
        <v>100000</v>
      </c>
      <c r="E12" s="40"/>
      <c r="F12" s="37">
        <f>SUM(G12:N12)</f>
        <v>100000</v>
      </c>
      <c r="G12" s="33"/>
      <c r="H12" s="33"/>
      <c r="I12" s="33"/>
      <c r="J12" s="33"/>
      <c r="K12" s="33"/>
      <c r="L12" s="33">
        <v>100000</v>
      </c>
      <c r="M12" s="33"/>
      <c r="N12" s="57"/>
    </row>
    <row r="13" spans="1:17" hidden="1" x14ac:dyDescent="0.25">
      <c r="A13" s="120"/>
      <c r="B13" s="67" t="s">
        <v>61</v>
      </c>
      <c r="C13" s="18"/>
      <c r="D13" s="19"/>
      <c r="E13" s="106"/>
      <c r="F13" s="19"/>
      <c r="G13" s="19"/>
      <c r="H13" s="19"/>
      <c r="I13" s="19"/>
      <c r="J13" s="19"/>
      <c r="K13" s="19"/>
      <c r="L13" s="19"/>
      <c r="M13" s="19"/>
      <c r="N13" s="20"/>
    </row>
    <row r="14" spans="1:17" hidden="1" x14ac:dyDescent="0.25">
      <c r="A14" s="119"/>
      <c r="B14" s="66" t="s">
        <v>60</v>
      </c>
      <c r="C14" s="14"/>
      <c r="D14" s="15"/>
      <c r="E14" s="105"/>
      <c r="F14" s="15"/>
      <c r="G14" s="15"/>
      <c r="H14" s="15"/>
      <c r="I14" s="15"/>
      <c r="J14" s="15"/>
      <c r="K14" s="15"/>
      <c r="L14" s="15"/>
      <c r="M14" s="15"/>
      <c r="N14" s="16"/>
    </row>
    <row r="15" spans="1:17" hidden="1" x14ac:dyDescent="0.25">
      <c r="A15" s="120"/>
      <c r="B15" s="68" t="s">
        <v>62</v>
      </c>
      <c r="C15" s="18"/>
      <c r="D15" s="19"/>
      <c r="E15" s="106"/>
      <c r="F15" s="19"/>
      <c r="G15" s="19"/>
      <c r="H15" s="19"/>
      <c r="I15" s="19"/>
      <c r="J15" s="19"/>
      <c r="K15" s="19"/>
      <c r="L15" s="19"/>
      <c r="M15" s="19"/>
      <c r="N15" s="20"/>
    </row>
    <row r="16" spans="1:17" hidden="1" x14ac:dyDescent="0.25">
      <c r="A16" s="21"/>
      <c r="B16" s="66" t="s">
        <v>60</v>
      </c>
      <c r="C16" s="14"/>
      <c r="D16" s="15"/>
      <c r="E16" s="105"/>
      <c r="F16" s="15"/>
      <c r="G16" s="15"/>
      <c r="H16" s="15"/>
      <c r="I16" s="15"/>
      <c r="J16" s="15"/>
      <c r="K16" s="15"/>
      <c r="L16" s="15"/>
      <c r="M16" s="15"/>
      <c r="N16" s="16"/>
    </row>
    <row r="17" spans="1:14" hidden="1" x14ac:dyDescent="0.25">
      <c r="A17" s="119" t="s">
        <v>63</v>
      </c>
      <c r="B17" s="66" t="s">
        <v>64</v>
      </c>
      <c r="C17" s="14"/>
      <c r="D17" s="15"/>
      <c r="E17" s="105"/>
      <c r="F17" s="15"/>
      <c r="G17" s="15"/>
      <c r="H17" s="15"/>
      <c r="I17" s="15"/>
      <c r="J17" s="15"/>
      <c r="K17" s="15"/>
      <c r="L17" s="15"/>
      <c r="M17" s="15"/>
      <c r="N17" s="16"/>
    </row>
    <row r="18" spans="1:14" hidden="1" x14ac:dyDescent="0.25">
      <c r="A18" s="21"/>
      <c r="B18" s="66" t="s">
        <v>65</v>
      </c>
      <c r="C18" s="14"/>
      <c r="D18" s="15"/>
      <c r="E18" s="105"/>
      <c r="F18" s="22"/>
      <c r="G18" s="15"/>
      <c r="H18" s="15"/>
      <c r="I18" s="15"/>
      <c r="J18" s="15"/>
      <c r="K18" s="15"/>
      <c r="L18" s="15"/>
      <c r="M18" s="15"/>
      <c r="N18" s="16"/>
    </row>
    <row r="19" spans="1:14" s="53" customFormat="1" ht="14.25" x14ac:dyDescent="0.2">
      <c r="A19" s="118" t="s">
        <v>66</v>
      </c>
      <c r="B19" s="69" t="s">
        <v>67</v>
      </c>
      <c r="C19" s="56"/>
      <c r="D19" s="15">
        <f>+D20</f>
        <v>6561989</v>
      </c>
      <c r="E19" s="105">
        <f t="shared" ref="E19:N19" si="3">+E20</f>
        <v>4504034</v>
      </c>
      <c r="F19" s="24">
        <f t="shared" si="3"/>
        <v>1957955</v>
      </c>
      <c r="G19" s="15">
        <f t="shared" si="3"/>
        <v>41300</v>
      </c>
      <c r="H19" s="15">
        <f t="shared" si="3"/>
        <v>0</v>
      </c>
      <c r="I19" s="15">
        <f t="shared" si="3"/>
        <v>0</v>
      </c>
      <c r="J19" s="15">
        <f t="shared" si="3"/>
        <v>0</v>
      </c>
      <c r="K19" s="15">
        <f t="shared" si="3"/>
        <v>0</v>
      </c>
      <c r="L19" s="15">
        <f t="shared" si="3"/>
        <v>100000</v>
      </c>
      <c r="M19" s="15">
        <f t="shared" si="3"/>
        <v>0</v>
      </c>
      <c r="N19" s="15">
        <f t="shared" si="3"/>
        <v>1816655</v>
      </c>
    </row>
    <row r="20" spans="1:14" s="53" customFormat="1" ht="14.25" x14ac:dyDescent="0.2">
      <c r="A20" s="118"/>
      <c r="B20" s="69" t="s">
        <v>4</v>
      </c>
      <c r="C20" s="14"/>
      <c r="D20" s="15">
        <f>SUM(D21:D31)</f>
        <v>6561989</v>
      </c>
      <c r="E20" s="105">
        <f t="shared" ref="E20:N20" si="4">SUM(E21:E31)</f>
        <v>4504034</v>
      </c>
      <c r="F20" s="24">
        <f t="shared" si="4"/>
        <v>1957955</v>
      </c>
      <c r="G20" s="15">
        <f t="shared" si="4"/>
        <v>41300</v>
      </c>
      <c r="H20" s="15">
        <f t="shared" si="4"/>
        <v>0</v>
      </c>
      <c r="I20" s="15">
        <f t="shared" si="4"/>
        <v>0</v>
      </c>
      <c r="J20" s="15">
        <f t="shared" si="4"/>
        <v>0</v>
      </c>
      <c r="K20" s="15">
        <f t="shared" si="4"/>
        <v>0</v>
      </c>
      <c r="L20" s="15">
        <f t="shared" si="4"/>
        <v>100000</v>
      </c>
      <c r="M20" s="15">
        <f t="shared" si="4"/>
        <v>0</v>
      </c>
      <c r="N20" s="15">
        <f t="shared" si="4"/>
        <v>1816655</v>
      </c>
    </row>
    <row r="21" spans="1:14" ht="27.75" customHeight="1" x14ac:dyDescent="0.25">
      <c r="A21" s="119"/>
      <c r="B21" s="70" t="s">
        <v>99</v>
      </c>
      <c r="C21" s="59" t="s">
        <v>51</v>
      </c>
      <c r="D21" s="22">
        <v>200000</v>
      </c>
      <c r="E21" s="107"/>
      <c r="F21" s="95">
        <f t="shared" ref="F21:F31" si="5">SUM(G21:N21)</f>
        <v>100000</v>
      </c>
      <c r="G21" s="22"/>
      <c r="H21" s="22"/>
      <c r="I21" s="22"/>
      <c r="J21" s="22"/>
      <c r="K21" s="22"/>
      <c r="L21" s="22">
        <v>100000</v>
      </c>
      <c r="M21" s="22"/>
      <c r="N21" s="22"/>
    </row>
    <row r="22" spans="1:14" s="4" customFormat="1" x14ac:dyDescent="0.25">
      <c r="A22" s="119"/>
      <c r="B22" s="39" t="s">
        <v>109</v>
      </c>
      <c r="C22" s="32" t="s">
        <v>105</v>
      </c>
      <c r="D22" s="29">
        <f t="shared" ref="D22" si="6">+F22</f>
        <v>41300</v>
      </c>
      <c r="E22" s="40"/>
      <c r="F22" s="37">
        <f t="shared" si="5"/>
        <v>41300</v>
      </c>
      <c r="G22" s="33">
        <v>41300</v>
      </c>
      <c r="H22" s="33"/>
      <c r="I22" s="33"/>
      <c r="J22" s="33"/>
      <c r="K22" s="33"/>
      <c r="L22" s="33"/>
      <c r="M22" s="33"/>
      <c r="N22" s="57"/>
    </row>
    <row r="23" spans="1:14" ht="119.25" customHeight="1" x14ac:dyDescent="0.25">
      <c r="A23" s="119"/>
      <c r="B23" s="70" t="s">
        <v>39</v>
      </c>
      <c r="C23" s="25" t="s">
        <v>29</v>
      </c>
      <c r="D23" s="26">
        <v>978874</v>
      </c>
      <c r="E23" s="117">
        <v>931320</v>
      </c>
      <c r="F23" s="37">
        <f t="shared" si="5"/>
        <v>47554</v>
      </c>
      <c r="G23" s="37"/>
      <c r="H23" s="37"/>
      <c r="I23" s="37"/>
      <c r="J23" s="37"/>
      <c r="K23" s="37"/>
      <c r="L23" s="37"/>
      <c r="M23" s="37"/>
      <c r="N23" s="38">
        <f>+D23-E23</f>
        <v>47554</v>
      </c>
    </row>
    <row r="24" spans="1:14" s="4" customFormat="1" ht="195" x14ac:dyDescent="0.25">
      <c r="A24" s="119"/>
      <c r="B24" s="70" t="s">
        <v>40</v>
      </c>
      <c r="C24" s="25" t="s">
        <v>29</v>
      </c>
      <c r="D24" s="26">
        <v>442474</v>
      </c>
      <c r="E24" s="40">
        <v>401665</v>
      </c>
      <c r="F24" s="37">
        <f t="shared" si="5"/>
        <v>40809</v>
      </c>
      <c r="G24" s="37"/>
      <c r="H24" s="37"/>
      <c r="I24" s="37"/>
      <c r="J24" s="37"/>
      <c r="K24" s="37"/>
      <c r="L24" s="37"/>
      <c r="M24" s="37"/>
      <c r="N24" s="38">
        <f t="shared" ref="N24:N31" si="7">+D24-E24</f>
        <v>40809</v>
      </c>
    </row>
    <row r="25" spans="1:14" s="4" customFormat="1" ht="165" x14ac:dyDescent="0.25">
      <c r="A25" s="119"/>
      <c r="B25" s="39" t="s">
        <v>36</v>
      </c>
      <c r="C25" s="25" t="s">
        <v>29</v>
      </c>
      <c r="D25" s="26">
        <v>1155056</v>
      </c>
      <c r="E25" s="40">
        <v>814806</v>
      </c>
      <c r="F25" s="37">
        <f t="shared" si="5"/>
        <v>340250</v>
      </c>
      <c r="G25" s="37"/>
      <c r="H25" s="37"/>
      <c r="I25" s="37"/>
      <c r="J25" s="37"/>
      <c r="K25" s="37"/>
      <c r="L25" s="37"/>
      <c r="M25" s="37"/>
      <c r="N25" s="38">
        <f t="shared" si="7"/>
        <v>340250</v>
      </c>
    </row>
    <row r="26" spans="1:14" s="4" customFormat="1" ht="150" x14ac:dyDescent="0.25">
      <c r="A26" s="119"/>
      <c r="B26" s="39" t="s">
        <v>37</v>
      </c>
      <c r="C26" s="25" t="s">
        <v>29</v>
      </c>
      <c r="D26" s="26">
        <v>667526</v>
      </c>
      <c r="E26" s="40">
        <v>410106</v>
      </c>
      <c r="F26" s="37">
        <f t="shared" si="5"/>
        <v>257420</v>
      </c>
      <c r="G26" s="37"/>
      <c r="H26" s="37"/>
      <c r="I26" s="37"/>
      <c r="J26" s="37"/>
      <c r="K26" s="37"/>
      <c r="L26" s="37"/>
      <c r="M26" s="37"/>
      <c r="N26" s="38">
        <f t="shared" si="7"/>
        <v>257420</v>
      </c>
    </row>
    <row r="27" spans="1:14" s="4" customFormat="1" ht="120" x14ac:dyDescent="0.25">
      <c r="A27" s="119"/>
      <c r="B27" s="39" t="s">
        <v>41</v>
      </c>
      <c r="C27" s="25" t="s">
        <v>29</v>
      </c>
      <c r="D27" s="26">
        <v>283398</v>
      </c>
      <c r="E27" s="40">
        <v>188798</v>
      </c>
      <c r="F27" s="37">
        <f t="shared" si="5"/>
        <v>94600</v>
      </c>
      <c r="G27" s="37"/>
      <c r="H27" s="37"/>
      <c r="I27" s="37"/>
      <c r="J27" s="37"/>
      <c r="K27" s="37"/>
      <c r="L27" s="37"/>
      <c r="M27" s="37"/>
      <c r="N27" s="38">
        <f t="shared" si="7"/>
        <v>94600</v>
      </c>
    </row>
    <row r="28" spans="1:14" s="4" customFormat="1" ht="135" x14ac:dyDescent="0.25">
      <c r="A28" s="119"/>
      <c r="B28" s="39" t="s">
        <v>42</v>
      </c>
      <c r="C28" s="25" t="s">
        <v>29</v>
      </c>
      <c r="D28" s="26">
        <v>797787</v>
      </c>
      <c r="E28" s="40">
        <v>510626</v>
      </c>
      <c r="F28" s="37">
        <f t="shared" si="5"/>
        <v>287161</v>
      </c>
      <c r="G28" s="37"/>
      <c r="H28" s="37"/>
      <c r="I28" s="37"/>
      <c r="J28" s="37"/>
      <c r="K28" s="37"/>
      <c r="L28" s="37"/>
      <c r="M28" s="37"/>
      <c r="N28" s="38">
        <f t="shared" si="7"/>
        <v>287161</v>
      </c>
    </row>
    <row r="29" spans="1:14" s="4" customFormat="1" ht="120" x14ac:dyDescent="0.25">
      <c r="A29" s="119"/>
      <c r="B29" s="39" t="s">
        <v>43</v>
      </c>
      <c r="C29" s="25" t="s">
        <v>29</v>
      </c>
      <c r="D29" s="26">
        <v>681845</v>
      </c>
      <c r="E29" s="40">
        <v>470563</v>
      </c>
      <c r="F29" s="37">
        <f t="shared" si="5"/>
        <v>211282</v>
      </c>
      <c r="G29" s="37"/>
      <c r="H29" s="37"/>
      <c r="I29" s="37"/>
      <c r="J29" s="37"/>
      <c r="K29" s="37"/>
      <c r="L29" s="37"/>
      <c r="M29" s="37"/>
      <c r="N29" s="38">
        <f t="shared" si="7"/>
        <v>211282</v>
      </c>
    </row>
    <row r="30" spans="1:14" s="4" customFormat="1" ht="120" x14ac:dyDescent="0.25">
      <c r="A30" s="119"/>
      <c r="B30" s="39" t="s">
        <v>44</v>
      </c>
      <c r="C30" s="25" t="s">
        <v>29</v>
      </c>
      <c r="D30" s="26">
        <v>791400</v>
      </c>
      <c r="E30" s="40">
        <v>500724</v>
      </c>
      <c r="F30" s="37">
        <f t="shared" si="5"/>
        <v>290676</v>
      </c>
      <c r="G30" s="37"/>
      <c r="H30" s="37"/>
      <c r="I30" s="37"/>
      <c r="J30" s="37"/>
      <c r="K30" s="37"/>
      <c r="L30" s="37"/>
      <c r="M30" s="37"/>
      <c r="N30" s="38">
        <f t="shared" si="7"/>
        <v>290676</v>
      </c>
    </row>
    <row r="31" spans="1:14" s="4" customFormat="1" ht="120" x14ac:dyDescent="0.25">
      <c r="A31" s="119"/>
      <c r="B31" s="39" t="s">
        <v>45</v>
      </c>
      <c r="C31" s="25" t="s">
        <v>29</v>
      </c>
      <c r="D31" s="26">
        <v>522329</v>
      </c>
      <c r="E31" s="40">
        <v>275426</v>
      </c>
      <c r="F31" s="37">
        <f t="shared" si="5"/>
        <v>246903</v>
      </c>
      <c r="G31" s="37"/>
      <c r="H31" s="37"/>
      <c r="I31" s="37"/>
      <c r="J31" s="37"/>
      <c r="K31" s="37"/>
      <c r="L31" s="37"/>
      <c r="M31" s="37"/>
      <c r="N31" s="38">
        <f t="shared" si="7"/>
        <v>246903</v>
      </c>
    </row>
    <row r="32" spans="1:14" s="60" customFormat="1" ht="14.25" x14ac:dyDescent="0.2">
      <c r="A32" s="118" t="s">
        <v>68</v>
      </c>
      <c r="B32" s="69" t="s">
        <v>69</v>
      </c>
      <c r="C32" s="44"/>
      <c r="D32" s="30">
        <f t="shared" ref="D32:I32" si="8">+D33</f>
        <v>914246</v>
      </c>
      <c r="E32" s="113">
        <f t="shared" si="8"/>
        <v>899474</v>
      </c>
      <c r="F32" s="30">
        <f t="shared" si="8"/>
        <v>14772</v>
      </c>
      <c r="G32" s="30">
        <f t="shared" si="8"/>
        <v>0</v>
      </c>
      <c r="H32" s="30">
        <f t="shared" si="8"/>
        <v>0</v>
      </c>
      <c r="I32" s="30">
        <f t="shared" si="8"/>
        <v>0</v>
      </c>
      <c r="J32" s="30">
        <f t="shared" ref="J32:L32" si="9">+J33</f>
        <v>0</v>
      </c>
      <c r="K32" s="30">
        <f t="shared" si="9"/>
        <v>0</v>
      </c>
      <c r="L32" s="30">
        <f t="shared" si="9"/>
        <v>0</v>
      </c>
      <c r="M32" s="30">
        <f>+M33</f>
        <v>0</v>
      </c>
      <c r="N32" s="30">
        <f>+N33</f>
        <v>14772</v>
      </c>
    </row>
    <row r="33" spans="1:14" s="60" customFormat="1" ht="14.25" x14ac:dyDescent="0.2">
      <c r="A33" s="118"/>
      <c r="B33" s="69" t="s">
        <v>4</v>
      </c>
      <c r="C33" s="44"/>
      <c r="D33" s="30">
        <f t="shared" ref="D33:I33" si="10">SUM(D34:D35)</f>
        <v>914246</v>
      </c>
      <c r="E33" s="113">
        <f t="shared" si="10"/>
        <v>899474</v>
      </c>
      <c r="F33" s="30">
        <f t="shared" si="10"/>
        <v>14772</v>
      </c>
      <c r="G33" s="30">
        <f t="shared" si="10"/>
        <v>0</v>
      </c>
      <c r="H33" s="30">
        <f t="shared" si="10"/>
        <v>0</v>
      </c>
      <c r="I33" s="30">
        <f t="shared" si="10"/>
        <v>0</v>
      </c>
      <c r="J33" s="30">
        <f t="shared" ref="J33:L33" si="11">SUM(J34:J35)</f>
        <v>0</v>
      </c>
      <c r="K33" s="30">
        <f t="shared" si="11"/>
        <v>0</v>
      </c>
      <c r="L33" s="30">
        <f t="shared" si="11"/>
        <v>0</v>
      </c>
      <c r="M33" s="30">
        <f>SUM(M34:M35)</f>
        <v>0</v>
      </c>
      <c r="N33" s="30">
        <f>SUM(N34:N35)</f>
        <v>14772</v>
      </c>
    </row>
    <row r="34" spans="1:14" s="4" customFormat="1" ht="165" x14ac:dyDescent="0.25">
      <c r="A34" s="119"/>
      <c r="B34" s="39" t="s">
        <v>35</v>
      </c>
      <c r="C34" s="25" t="s">
        <v>29</v>
      </c>
      <c r="D34" s="26">
        <v>339557</v>
      </c>
      <c r="E34" s="40">
        <v>329475</v>
      </c>
      <c r="F34" s="37">
        <f>SUM(G34:N34)</f>
        <v>10082</v>
      </c>
      <c r="G34" s="37"/>
      <c r="H34" s="37"/>
      <c r="I34" s="37"/>
      <c r="J34" s="37"/>
      <c r="K34" s="37"/>
      <c r="L34" s="37"/>
      <c r="M34" s="37"/>
      <c r="N34" s="38">
        <f t="shared" ref="N34:N35" si="12">+D34-E34</f>
        <v>10082</v>
      </c>
    </row>
    <row r="35" spans="1:14" s="4" customFormat="1" ht="120" x14ac:dyDescent="0.25">
      <c r="A35" s="119"/>
      <c r="B35" s="39" t="s">
        <v>38</v>
      </c>
      <c r="C35" s="25" t="s">
        <v>29</v>
      </c>
      <c r="D35" s="26">
        <v>574689</v>
      </c>
      <c r="E35" s="40">
        <v>569999</v>
      </c>
      <c r="F35" s="37">
        <f>SUM(G35:N35)</f>
        <v>4690</v>
      </c>
      <c r="G35" s="37"/>
      <c r="H35" s="37"/>
      <c r="I35" s="37"/>
      <c r="J35" s="37"/>
      <c r="K35" s="37"/>
      <c r="L35" s="37"/>
      <c r="M35" s="37"/>
      <c r="N35" s="38">
        <f t="shared" si="12"/>
        <v>4690</v>
      </c>
    </row>
    <row r="36" spans="1:14" s="60" customFormat="1" ht="28.5" x14ac:dyDescent="0.2">
      <c r="A36" s="118" t="s">
        <v>70</v>
      </c>
      <c r="B36" s="69" t="s">
        <v>71</v>
      </c>
      <c r="C36" s="44"/>
      <c r="D36" s="30">
        <f t="shared" ref="D36:I36" si="13">+D37</f>
        <v>1312427</v>
      </c>
      <c r="E36" s="113">
        <f t="shared" si="13"/>
        <v>209434</v>
      </c>
      <c r="F36" s="30">
        <f t="shared" si="13"/>
        <v>1018117</v>
      </c>
      <c r="G36" s="30">
        <f t="shared" si="13"/>
        <v>0</v>
      </c>
      <c r="H36" s="30">
        <f t="shared" si="13"/>
        <v>0</v>
      </c>
      <c r="I36" s="30">
        <f t="shared" si="13"/>
        <v>0</v>
      </c>
      <c r="J36" s="30">
        <f t="shared" ref="J36:L36" si="14">+J37</f>
        <v>0</v>
      </c>
      <c r="K36" s="30">
        <f t="shared" si="14"/>
        <v>0</v>
      </c>
      <c r="L36" s="30">
        <f t="shared" si="14"/>
        <v>0</v>
      </c>
      <c r="M36" s="30">
        <f>+M37</f>
        <v>0</v>
      </c>
      <c r="N36" s="30">
        <f>+N37</f>
        <v>1018117</v>
      </c>
    </row>
    <row r="37" spans="1:14" s="60" customFormat="1" ht="14.25" x14ac:dyDescent="0.2">
      <c r="A37" s="118"/>
      <c r="B37" s="69" t="s">
        <v>4</v>
      </c>
      <c r="C37" s="44"/>
      <c r="D37" s="30">
        <f t="shared" ref="D37:I37" si="15">SUM(D38:D41)</f>
        <v>1312427</v>
      </c>
      <c r="E37" s="113">
        <f t="shared" si="15"/>
        <v>209434</v>
      </c>
      <c r="F37" s="30">
        <f t="shared" si="15"/>
        <v>1018117</v>
      </c>
      <c r="G37" s="30">
        <f t="shared" si="15"/>
        <v>0</v>
      </c>
      <c r="H37" s="30">
        <f t="shared" si="15"/>
        <v>0</v>
      </c>
      <c r="I37" s="30">
        <f t="shared" si="15"/>
        <v>0</v>
      </c>
      <c r="J37" s="30">
        <f t="shared" ref="J37:L37" si="16">SUM(J38:J41)</f>
        <v>0</v>
      </c>
      <c r="K37" s="30">
        <f t="shared" si="16"/>
        <v>0</v>
      </c>
      <c r="L37" s="30">
        <f t="shared" si="16"/>
        <v>0</v>
      </c>
      <c r="M37" s="30">
        <f>SUM(M38:M41)</f>
        <v>0</v>
      </c>
      <c r="N37" s="30">
        <f>SUM(N38:N41)</f>
        <v>1018117</v>
      </c>
    </row>
    <row r="38" spans="1:14" s="4" customFormat="1" ht="60" x14ac:dyDescent="0.25">
      <c r="A38" s="119"/>
      <c r="B38" s="80" t="s">
        <v>31</v>
      </c>
      <c r="C38" s="25" t="s">
        <v>204</v>
      </c>
      <c r="D38" s="26">
        <v>146115</v>
      </c>
      <c r="E38" s="112">
        <v>25778</v>
      </c>
      <c r="F38" s="37">
        <f>SUM(G38:N38)</f>
        <v>120337</v>
      </c>
      <c r="G38" s="37"/>
      <c r="H38" s="37"/>
      <c r="I38" s="37"/>
      <c r="J38" s="37"/>
      <c r="K38" s="37"/>
      <c r="L38" s="37"/>
      <c r="M38" s="37"/>
      <c r="N38" s="38">
        <f t="shared" ref="N38:N40" si="17">+D38-E38</f>
        <v>120337</v>
      </c>
    </row>
    <row r="39" spans="1:14" s="4" customFormat="1" ht="60" x14ac:dyDescent="0.25">
      <c r="A39" s="119"/>
      <c r="B39" s="39" t="s">
        <v>32</v>
      </c>
      <c r="C39" s="25" t="s">
        <v>204</v>
      </c>
      <c r="D39" s="26">
        <v>156965</v>
      </c>
      <c r="E39" s="112">
        <v>73122</v>
      </c>
      <c r="F39" s="37">
        <f>SUM(G39:N39)</f>
        <v>83843</v>
      </c>
      <c r="G39" s="37"/>
      <c r="H39" s="37"/>
      <c r="I39" s="37"/>
      <c r="J39" s="37"/>
      <c r="K39" s="37"/>
      <c r="L39" s="37"/>
      <c r="M39" s="37"/>
      <c r="N39" s="38">
        <f t="shared" si="17"/>
        <v>83843</v>
      </c>
    </row>
    <row r="40" spans="1:14" s="4" customFormat="1" ht="75" x14ac:dyDescent="0.25">
      <c r="A40" s="119"/>
      <c r="B40" s="39" t="s">
        <v>33</v>
      </c>
      <c r="C40" s="25" t="s">
        <v>204</v>
      </c>
      <c r="D40" s="26">
        <v>124471</v>
      </c>
      <c r="E40" s="112">
        <v>110534</v>
      </c>
      <c r="F40" s="37">
        <f>SUM(G40:N40)</f>
        <v>13937</v>
      </c>
      <c r="G40" s="37"/>
      <c r="H40" s="37"/>
      <c r="I40" s="37"/>
      <c r="J40" s="37"/>
      <c r="K40" s="37"/>
      <c r="L40" s="37"/>
      <c r="M40" s="37"/>
      <c r="N40" s="38">
        <f t="shared" si="17"/>
        <v>13937</v>
      </c>
    </row>
    <row r="41" spans="1:14" s="4" customFormat="1" ht="135" x14ac:dyDescent="0.25">
      <c r="A41" s="119"/>
      <c r="B41" s="39" t="s">
        <v>48</v>
      </c>
      <c r="C41" s="25" t="s">
        <v>47</v>
      </c>
      <c r="D41" s="26">
        <v>884876</v>
      </c>
      <c r="E41" s="112"/>
      <c r="F41" s="37">
        <f>SUM(G41:N41)</f>
        <v>800000</v>
      </c>
      <c r="G41" s="37"/>
      <c r="H41" s="37"/>
      <c r="I41" s="37"/>
      <c r="J41" s="37"/>
      <c r="K41" s="37"/>
      <c r="L41" s="37"/>
      <c r="M41" s="37"/>
      <c r="N41" s="38">
        <v>800000</v>
      </c>
    </row>
    <row r="42" spans="1:14" s="60" customFormat="1" ht="57" x14ac:dyDescent="0.2">
      <c r="A42" s="118" t="s">
        <v>72</v>
      </c>
      <c r="B42" s="69" t="s">
        <v>73</v>
      </c>
      <c r="C42" s="27"/>
      <c r="D42" s="28">
        <f t="shared" ref="D42:N42" si="18">+D43+D52</f>
        <v>731510</v>
      </c>
      <c r="E42" s="108">
        <f t="shared" si="18"/>
        <v>298004</v>
      </c>
      <c r="F42" s="28">
        <f t="shared" si="18"/>
        <v>433506</v>
      </c>
      <c r="G42" s="28">
        <f t="shared" si="18"/>
        <v>200000</v>
      </c>
      <c r="H42" s="28">
        <f t="shared" si="18"/>
        <v>102306</v>
      </c>
      <c r="I42" s="28">
        <f t="shared" si="18"/>
        <v>0</v>
      </c>
      <c r="J42" s="28">
        <f t="shared" si="18"/>
        <v>0</v>
      </c>
      <c r="K42" s="28">
        <f t="shared" si="18"/>
        <v>0</v>
      </c>
      <c r="L42" s="28">
        <f t="shared" si="18"/>
        <v>131200</v>
      </c>
      <c r="M42" s="28">
        <f t="shared" si="18"/>
        <v>0</v>
      </c>
      <c r="N42" s="28">
        <f t="shared" si="18"/>
        <v>0</v>
      </c>
    </row>
    <row r="43" spans="1:14" s="60" customFormat="1" ht="14.25" x14ac:dyDescent="0.2">
      <c r="A43" s="118"/>
      <c r="B43" s="69" t="s">
        <v>4</v>
      </c>
      <c r="C43" s="27"/>
      <c r="D43" s="28">
        <f t="shared" ref="D43:N43" si="19">SUM(D44:D51)</f>
        <v>721510</v>
      </c>
      <c r="E43" s="108">
        <f t="shared" si="19"/>
        <v>298004</v>
      </c>
      <c r="F43" s="28">
        <f t="shared" si="19"/>
        <v>423506</v>
      </c>
      <c r="G43" s="28">
        <f t="shared" si="19"/>
        <v>200000</v>
      </c>
      <c r="H43" s="28">
        <f t="shared" si="19"/>
        <v>102306</v>
      </c>
      <c r="I43" s="28">
        <f t="shared" si="19"/>
        <v>0</v>
      </c>
      <c r="J43" s="28">
        <f t="shared" si="19"/>
        <v>0</v>
      </c>
      <c r="K43" s="28">
        <f t="shared" si="19"/>
        <v>0</v>
      </c>
      <c r="L43" s="28">
        <f t="shared" si="19"/>
        <v>121200</v>
      </c>
      <c r="M43" s="28">
        <f t="shared" si="19"/>
        <v>0</v>
      </c>
      <c r="N43" s="28">
        <f t="shared" si="19"/>
        <v>0</v>
      </c>
    </row>
    <row r="44" spans="1:14" s="4" customFormat="1" ht="30" x14ac:dyDescent="0.25">
      <c r="A44" s="119"/>
      <c r="B44" s="39" t="s">
        <v>103</v>
      </c>
      <c r="C44" s="32" t="s">
        <v>105</v>
      </c>
      <c r="D44" s="29">
        <f>+F44</f>
        <v>15000</v>
      </c>
      <c r="E44" s="40"/>
      <c r="F44" s="37">
        <f t="shared" ref="F44:F50" si="20">SUM(G44:N44)</f>
        <v>15000</v>
      </c>
      <c r="G44" s="33"/>
      <c r="H44" s="33"/>
      <c r="I44" s="33"/>
      <c r="J44" s="33"/>
      <c r="K44" s="33"/>
      <c r="L44" s="33">
        <v>15000</v>
      </c>
      <c r="M44" s="33"/>
      <c r="N44" s="57"/>
    </row>
    <row r="45" spans="1:14" s="4" customFormat="1" ht="30" x14ac:dyDescent="0.25">
      <c r="A45" s="119"/>
      <c r="B45" s="39" t="s">
        <v>102</v>
      </c>
      <c r="C45" s="32" t="s">
        <v>105</v>
      </c>
      <c r="D45" s="29">
        <f>+F45</f>
        <v>106200</v>
      </c>
      <c r="E45" s="40"/>
      <c r="F45" s="37">
        <f t="shared" si="20"/>
        <v>106200</v>
      </c>
      <c r="G45" s="33"/>
      <c r="H45" s="33"/>
      <c r="I45" s="33"/>
      <c r="J45" s="33"/>
      <c r="K45" s="33"/>
      <c r="L45" s="33">
        <v>106200</v>
      </c>
      <c r="M45" s="33"/>
      <c r="N45" s="57"/>
    </row>
    <row r="46" spans="1:14" s="4" customFormat="1" x14ac:dyDescent="0.25">
      <c r="A46" s="119"/>
      <c r="B46" s="39" t="s">
        <v>112</v>
      </c>
      <c r="C46" s="32" t="s">
        <v>114</v>
      </c>
      <c r="D46" s="33">
        <f>+F46+E46</f>
        <v>34000</v>
      </c>
      <c r="E46" s="40">
        <v>19272</v>
      </c>
      <c r="F46" s="37">
        <f t="shared" si="20"/>
        <v>14728</v>
      </c>
      <c r="G46" s="33"/>
      <c r="H46" s="33">
        <v>14728</v>
      </c>
      <c r="I46" s="33"/>
      <c r="J46" s="33"/>
      <c r="K46" s="33"/>
      <c r="L46" s="33"/>
      <c r="M46" s="33"/>
      <c r="N46" s="57"/>
    </row>
    <row r="47" spans="1:14" s="4" customFormat="1" x14ac:dyDescent="0.25">
      <c r="A47" s="119"/>
      <c r="B47" s="85" t="s">
        <v>115</v>
      </c>
      <c r="C47" s="32" t="s">
        <v>114</v>
      </c>
      <c r="D47" s="33">
        <f>+F47+E47</f>
        <v>350000</v>
      </c>
      <c r="E47" s="40">
        <v>278732</v>
      </c>
      <c r="F47" s="37">
        <f t="shared" si="20"/>
        <v>71268</v>
      </c>
      <c r="G47" s="33"/>
      <c r="H47" s="33">
        <v>71268</v>
      </c>
      <c r="I47" s="33"/>
      <c r="J47" s="33"/>
      <c r="K47" s="33"/>
      <c r="L47" s="33"/>
      <c r="M47" s="33"/>
      <c r="N47" s="57"/>
    </row>
    <row r="48" spans="1:14" s="4" customFormat="1" ht="31.5" customHeight="1" x14ac:dyDescent="0.25">
      <c r="A48" s="119"/>
      <c r="B48" s="84" t="s">
        <v>113</v>
      </c>
      <c r="C48" s="32" t="s">
        <v>105</v>
      </c>
      <c r="D48" s="29">
        <f t="shared" ref="D48:D50" si="21">+F48</f>
        <v>200000</v>
      </c>
      <c r="E48" s="40"/>
      <c r="F48" s="37">
        <f t="shared" si="20"/>
        <v>200000</v>
      </c>
      <c r="G48" s="33">
        <v>200000</v>
      </c>
      <c r="H48" s="33"/>
      <c r="I48" s="33"/>
      <c r="J48" s="33"/>
      <c r="K48" s="33"/>
      <c r="L48" s="33"/>
      <c r="M48" s="33"/>
      <c r="N48" s="57"/>
    </row>
    <row r="49" spans="1:14" s="4" customFormat="1" ht="30" x14ac:dyDescent="0.25">
      <c r="A49" s="119"/>
      <c r="B49" s="29" t="s">
        <v>111</v>
      </c>
      <c r="C49" s="32" t="s">
        <v>114</v>
      </c>
      <c r="D49" s="29">
        <f t="shared" si="21"/>
        <v>9810</v>
      </c>
      <c r="E49" s="40"/>
      <c r="F49" s="37">
        <f t="shared" si="20"/>
        <v>9810</v>
      </c>
      <c r="G49" s="33"/>
      <c r="H49" s="33">
        <v>9810</v>
      </c>
      <c r="I49" s="33"/>
      <c r="J49" s="33"/>
      <c r="K49" s="33"/>
      <c r="L49" s="33"/>
      <c r="M49" s="33"/>
      <c r="N49" s="57"/>
    </row>
    <row r="50" spans="1:14" s="4" customFormat="1" ht="30" x14ac:dyDescent="0.25">
      <c r="A50" s="119"/>
      <c r="B50" s="29" t="s">
        <v>110</v>
      </c>
      <c r="C50" s="32" t="s">
        <v>114</v>
      </c>
      <c r="D50" s="29">
        <f t="shared" si="21"/>
        <v>6500</v>
      </c>
      <c r="E50" s="40"/>
      <c r="F50" s="37">
        <f t="shared" si="20"/>
        <v>6500</v>
      </c>
      <c r="G50" s="33"/>
      <c r="H50" s="33">
        <v>6500</v>
      </c>
      <c r="I50" s="33"/>
      <c r="J50" s="33"/>
      <c r="K50" s="33"/>
      <c r="L50" s="33"/>
      <c r="M50" s="33"/>
      <c r="N50" s="57"/>
    </row>
    <row r="51" spans="1:14" s="4" customFormat="1" ht="16.5" hidden="1" customHeight="1" x14ac:dyDescent="0.25">
      <c r="A51" s="119"/>
      <c r="B51" s="39"/>
      <c r="C51" s="32"/>
      <c r="D51" s="29"/>
      <c r="E51" s="40"/>
      <c r="F51" s="37"/>
      <c r="G51" s="33"/>
      <c r="H51" s="33"/>
      <c r="I51" s="33"/>
      <c r="J51" s="33"/>
      <c r="K51" s="33"/>
      <c r="L51" s="33"/>
      <c r="M51" s="33"/>
      <c r="N51" s="57"/>
    </row>
    <row r="52" spans="1:14" s="53" customFormat="1" ht="14.25" x14ac:dyDescent="0.2">
      <c r="A52" s="121"/>
      <c r="B52" s="67" t="s">
        <v>61</v>
      </c>
      <c r="C52" s="18"/>
      <c r="D52" s="19">
        <f t="shared" ref="D52:N52" si="22">SUM(D53:D54)</f>
        <v>10000</v>
      </c>
      <c r="E52" s="106">
        <f t="shared" si="22"/>
        <v>0</v>
      </c>
      <c r="F52" s="19">
        <f t="shared" si="22"/>
        <v>10000</v>
      </c>
      <c r="G52" s="19">
        <f t="shared" si="22"/>
        <v>0</v>
      </c>
      <c r="H52" s="19">
        <f t="shared" si="22"/>
        <v>0</v>
      </c>
      <c r="I52" s="19">
        <f t="shared" si="22"/>
        <v>0</v>
      </c>
      <c r="J52" s="19">
        <f t="shared" si="22"/>
        <v>0</v>
      </c>
      <c r="K52" s="19">
        <f t="shared" si="22"/>
        <v>0</v>
      </c>
      <c r="L52" s="19">
        <f t="shared" si="22"/>
        <v>10000</v>
      </c>
      <c r="M52" s="19">
        <f t="shared" si="22"/>
        <v>0</v>
      </c>
      <c r="N52" s="19">
        <f t="shared" si="22"/>
        <v>0</v>
      </c>
    </row>
    <row r="53" spans="1:14" s="4" customFormat="1" ht="30" x14ac:dyDescent="0.25">
      <c r="A53" s="119"/>
      <c r="B53" s="83" t="s">
        <v>100</v>
      </c>
      <c r="C53" s="32" t="s">
        <v>105</v>
      </c>
      <c r="D53" s="29">
        <f t="shared" ref="D53:D54" si="23">+F53</f>
        <v>5000</v>
      </c>
      <c r="E53" s="40"/>
      <c r="F53" s="37">
        <f>SUM(G53:N53)</f>
        <v>5000</v>
      </c>
      <c r="G53" s="33"/>
      <c r="H53" s="33"/>
      <c r="I53" s="33"/>
      <c r="J53" s="33"/>
      <c r="K53" s="33"/>
      <c r="L53" s="33">
        <v>5000</v>
      </c>
      <c r="M53" s="33"/>
      <c r="N53" s="57"/>
    </row>
    <row r="54" spans="1:14" s="4" customFormat="1" ht="30" x14ac:dyDescent="0.25">
      <c r="A54" s="119"/>
      <c r="B54" s="80" t="s">
        <v>101</v>
      </c>
      <c r="C54" s="32" t="s">
        <v>105</v>
      </c>
      <c r="D54" s="29">
        <f t="shared" si="23"/>
        <v>5000</v>
      </c>
      <c r="E54" s="40"/>
      <c r="F54" s="37">
        <f>SUM(G54:N54)</f>
        <v>5000</v>
      </c>
      <c r="G54" s="33"/>
      <c r="H54" s="33"/>
      <c r="I54" s="33"/>
      <c r="J54" s="33"/>
      <c r="K54" s="33"/>
      <c r="L54" s="33">
        <v>5000</v>
      </c>
      <c r="M54" s="33"/>
      <c r="N54" s="57"/>
    </row>
    <row r="55" spans="1:14" s="60" customFormat="1" ht="28.5" x14ac:dyDescent="0.2">
      <c r="A55" s="118" t="s">
        <v>74</v>
      </c>
      <c r="B55" s="69" t="s">
        <v>75</v>
      </c>
      <c r="C55" s="27"/>
      <c r="D55" s="28">
        <f t="shared" ref="D55:I55" si="24">+D56</f>
        <v>266850</v>
      </c>
      <c r="E55" s="108">
        <f t="shared" si="24"/>
        <v>0</v>
      </c>
      <c r="F55" s="28">
        <f t="shared" si="24"/>
        <v>266850</v>
      </c>
      <c r="G55" s="28">
        <f t="shared" si="24"/>
        <v>88000</v>
      </c>
      <c r="H55" s="28">
        <f t="shared" si="24"/>
        <v>0</v>
      </c>
      <c r="I55" s="28">
        <f t="shared" si="24"/>
        <v>0</v>
      </c>
      <c r="J55" s="28">
        <f t="shared" ref="J55:L55" si="25">+J56</f>
        <v>0</v>
      </c>
      <c r="K55" s="28">
        <f t="shared" si="25"/>
        <v>0</v>
      </c>
      <c r="L55" s="28">
        <f t="shared" si="25"/>
        <v>178850</v>
      </c>
      <c r="M55" s="28">
        <f>+M56</f>
        <v>0</v>
      </c>
      <c r="N55" s="28">
        <f>+N56</f>
        <v>0</v>
      </c>
    </row>
    <row r="56" spans="1:14" s="60" customFormat="1" ht="14.25" x14ac:dyDescent="0.2">
      <c r="A56" s="118"/>
      <c r="B56" s="69" t="s">
        <v>4</v>
      </c>
      <c r="C56" s="27"/>
      <c r="D56" s="28">
        <f>SUM(D57:D58)</f>
        <v>266850</v>
      </c>
      <c r="E56" s="108">
        <f>SUM(E57:E57)</f>
        <v>0</v>
      </c>
      <c r="F56" s="28">
        <f t="shared" ref="F56:N56" si="26">SUM(F57:F58)</f>
        <v>266850</v>
      </c>
      <c r="G56" s="28">
        <f t="shared" si="26"/>
        <v>88000</v>
      </c>
      <c r="H56" s="28">
        <f t="shared" si="26"/>
        <v>0</v>
      </c>
      <c r="I56" s="28">
        <f t="shared" si="26"/>
        <v>0</v>
      </c>
      <c r="J56" s="28">
        <f t="shared" si="26"/>
        <v>0</v>
      </c>
      <c r="K56" s="28">
        <f t="shared" si="26"/>
        <v>0</v>
      </c>
      <c r="L56" s="28">
        <f t="shared" si="26"/>
        <v>178850</v>
      </c>
      <c r="M56" s="28">
        <f t="shared" si="26"/>
        <v>0</v>
      </c>
      <c r="N56" s="28">
        <f t="shared" si="26"/>
        <v>0</v>
      </c>
    </row>
    <row r="57" spans="1:14" s="4" customFormat="1" ht="30" x14ac:dyDescent="0.25">
      <c r="A57" s="29"/>
      <c r="B57" s="72" t="s">
        <v>13</v>
      </c>
      <c r="C57" s="32" t="s">
        <v>76</v>
      </c>
      <c r="D57" s="29">
        <f>+F57</f>
        <v>178850</v>
      </c>
      <c r="E57" s="109"/>
      <c r="F57" s="37">
        <f>SUM(G57:N57)</f>
        <v>178850</v>
      </c>
      <c r="G57" s="33"/>
      <c r="H57" s="33"/>
      <c r="I57" s="33"/>
      <c r="J57" s="33"/>
      <c r="K57" s="33"/>
      <c r="L57" s="33">
        <v>178850</v>
      </c>
      <c r="M57" s="33"/>
      <c r="N57" s="57"/>
    </row>
    <row r="58" spans="1:14" s="4" customFormat="1" ht="30" x14ac:dyDescent="0.25">
      <c r="A58" s="119"/>
      <c r="B58" s="39" t="s">
        <v>108</v>
      </c>
      <c r="C58" s="32" t="s">
        <v>105</v>
      </c>
      <c r="D58" s="29">
        <f t="shared" ref="D58" si="27">+F58</f>
        <v>88000</v>
      </c>
      <c r="E58" s="40"/>
      <c r="F58" s="37">
        <f>SUM(G58:N58)</f>
        <v>88000</v>
      </c>
      <c r="G58" s="33">
        <v>88000</v>
      </c>
      <c r="H58" s="33"/>
      <c r="I58" s="33"/>
      <c r="J58" s="33"/>
      <c r="K58" s="33"/>
      <c r="L58" s="33"/>
      <c r="M58" s="33"/>
      <c r="N58" s="57"/>
    </row>
    <row r="59" spans="1:14" s="60" customFormat="1" ht="14.25" x14ac:dyDescent="0.2">
      <c r="A59" s="118" t="s">
        <v>77</v>
      </c>
      <c r="B59" s="69" t="s">
        <v>78</v>
      </c>
      <c r="C59" s="27"/>
      <c r="D59" s="28">
        <f t="shared" ref="D59:F59" si="28">+D60</f>
        <v>344000</v>
      </c>
      <c r="E59" s="108">
        <f t="shared" si="28"/>
        <v>0</v>
      </c>
      <c r="F59" s="28">
        <f t="shared" si="28"/>
        <v>344000</v>
      </c>
      <c r="G59" s="28">
        <f t="shared" ref="G59" si="29">+G60</f>
        <v>340000</v>
      </c>
      <c r="H59" s="28">
        <f t="shared" ref="H59:L59" si="30">+H60</f>
        <v>0</v>
      </c>
      <c r="I59" s="28">
        <f t="shared" si="30"/>
        <v>0</v>
      </c>
      <c r="J59" s="28">
        <f t="shared" si="30"/>
        <v>0</v>
      </c>
      <c r="K59" s="28">
        <f t="shared" si="30"/>
        <v>0</v>
      </c>
      <c r="L59" s="28">
        <f t="shared" si="30"/>
        <v>4000</v>
      </c>
      <c r="M59" s="28">
        <f>+M60</f>
        <v>0</v>
      </c>
      <c r="N59" s="28">
        <f>+N60</f>
        <v>0</v>
      </c>
    </row>
    <row r="60" spans="1:14" s="60" customFormat="1" ht="14.25" x14ac:dyDescent="0.2">
      <c r="A60" s="118"/>
      <c r="B60" s="69" t="s">
        <v>4</v>
      </c>
      <c r="C60" s="27"/>
      <c r="D60" s="28">
        <f>SUM(D61:D63)</f>
        <v>344000</v>
      </c>
      <c r="E60" s="108">
        <f t="shared" ref="E60:N60" si="31">SUM(E61:E63)</f>
        <v>0</v>
      </c>
      <c r="F60" s="28">
        <f t="shared" si="31"/>
        <v>344000</v>
      </c>
      <c r="G60" s="28">
        <f t="shared" si="31"/>
        <v>340000</v>
      </c>
      <c r="H60" s="28">
        <f t="shared" si="31"/>
        <v>0</v>
      </c>
      <c r="I60" s="28">
        <f t="shared" si="31"/>
        <v>0</v>
      </c>
      <c r="J60" s="28">
        <f t="shared" si="31"/>
        <v>0</v>
      </c>
      <c r="K60" s="28">
        <f t="shared" si="31"/>
        <v>0</v>
      </c>
      <c r="L60" s="28">
        <f t="shared" si="31"/>
        <v>4000</v>
      </c>
      <c r="M60" s="28">
        <f t="shared" si="31"/>
        <v>0</v>
      </c>
      <c r="N60" s="28">
        <f t="shared" si="31"/>
        <v>0</v>
      </c>
    </row>
    <row r="61" spans="1:14" s="4" customFormat="1" ht="60" x14ac:dyDescent="0.25">
      <c r="A61" s="29"/>
      <c r="B61" s="39" t="s">
        <v>116</v>
      </c>
      <c r="C61" s="32" t="s">
        <v>105</v>
      </c>
      <c r="D61" s="31">
        <f>+F61</f>
        <v>4000</v>
      </c>
      <c r="E61" s="109"/>
      <c r="F61" s="37">
        <f>SUM(G61:N61)</f>
        <v>4000</v>
      </c>
      <c r="G61" s="33"/>
      <c r="H61" s="33"/>
      <c r="I61" s="33"/>
      <c r="J61" s="33"/>
      <c r="K61" s="33"/>
      <c r="L61" s="33">
        <v>4000</v>
      </c>
      <c r="M61" s="33"/>
      <c r="N61" s="57"/>
    </row>
    <row r="62" spans="1:14" s="4" customFormat="1" ht="60" x14ac:dyDescent="0.25">
      <c r="A62" s="29"/>
      <c r="B62" s="40" t="s">
        <v>106</v>
      </c>
      <c r="C62" s="32" t="s">
        <v>105</v>
      </c>
      <c r="D62" s="31">
        <f t="shared" ref="D62:D63" si="32">+F62</f>
        <v>170000</v>
      </c>
      <c r="E62" s="109"/>
      <c r="F62" s="37">
        <f>SUM(G62:N62)</f>
        <v>170000</v>
      </c>
      <c r="G62" s="33">
        <v>170000</v>
      </c>
      <c r="H62" s="33"/>
      <c r="I62" s="33"/>
      <c r="J62" s="33"/>
      <c r="K62" s="33"/>
      <c r="L62" s="33"/>
      <c r="M62" s="33"/>
      <c r="N62" s="57"/>
    </row>
    <row r="63" spans="1:14" s="4" customFormat="1" ht="45" x14ac:dyDescent="0.25">
      <c r="A63" s="29"/>
      <c r="B63" s="40" t="s">
        <v>107</v>
      </c>
      <c r="C63" s="32" t="s">
        <v>105</v>
      </c>
      <c r="D63" s="31">
        <f t="shared" si="32"/>
        <v>170000</v>
      </c>
      <c r="E63" s="109"/>
      <c r="F63" s="37">
        <f>SUM(G63:N63)</f>
        <v>170000</v>
      </c>
      <c r="G63" s="33">
        <v>170000</v>
      </c>
      <c r="H63" s="33"/>
      <c r="I63" s="33"/>
      <c r="J63" s="33"/>
      <c r="K63" s="33"/>
      <c r="L63" s="33"/>
      <c r="M63" s="33"/>
      <c r="N63" s="57"/>
    </row>
    <row r="64" spans="1:14" s="4" customFormat="1" ht="29.25" x14ac:dyDescent="0.25">
      <c r="A64" s="61">
        <v>5200</v>
      </c>
      <c r="B64" s="74" t="s">
        <v>79</v>
      </c>
      <c r="C64" s="61"/>
      <c r="D64" s="62">
        <f>D65+D70+D97+D103+D138+D172+D192</f>
        <v>18401681</v>
      </c>
      <c r="E64" s="110">
        <f>E65+E70+E97+E103+E138+E172+E192</f>
        <v>1432332</v>
      </c>
      <c r="F64" s="62">
        <f>SUM(G64:N64)</f>
        <v>6690337</v>
      </c>
      <c r="G64" s="62">
        <f t="shared" ref="G64:N64" si="33">G65+G70+G97+G103+G138+G172+G192</f>
        <v>327000</v>
      </c>
      <c r="H64" s="62">
        <f t="shared" si="33"/>
        <v>215270</v>
      </c>
      <c r="I64" s="62">
        <f t="shared" si="33"/>
        <v>0</v>
      </c>
      <c r="J64" s="62">
        <f t="shared" si="33"/>
        <v>143200</v>
      </c>
      <c r="K64" s="62">
        <f t="shared" si="33"/>
        <v>0</v>
      </c>
      <c r="L64" s="62">
        <f t="shared" si="33"/>
        <v>1595951</v>
      </c>
      <c r="M64" s="62">
        <f t="shared" si="33"/>
        <v>0</v>
      </c>
      <c r="N64" s="62">
        <f t="shared" si="33"/>
        <v>4408916</v>
      </c>
    </row>
    <row r="65" spans="1:14" s="60" customFormat="1" ht="14.25" x14ac:dyDescent="0.2">
      <c r="A65" s="118" t="s">
        <v>58</v>
      </c>
      <c r="B65" s="69" t="s">
        <v>59</v>
      </c>
      <c r="C65" s="27"/>
      <c r="D65" s="28">
        <f t="shared" ref="D65:N65" si="34">+D66+D68</f>
        <v>50540</v>
      </c>
      <c r="E65" s="108">
        <f t="shared" si="34"/>
        <v>0</v>
      </c>
      <c r="F65" s="28">
        <f t="shared" si="34"/>
        <v>50540</v>
      </c>
      <c r="G65" s="28">
        <f t="shared" si="34"/>
        <v>45000</v>
      </c>
      <c r="H65" s="28">
        <f t="shared" si="34"/>
        <v>5540</v>
      </c>
      <c r="I65" s="28">
        <f t="shared" si="34"/>
        <v>0</v>
      </c>
      <c r="J65" s="28">
        <f t="shared" si="34"/>
        <v>0</v>
      </c>
      <c r="K65" s="28">
        <f t="shared" si="34"/>
        <v>0</v>
      </c>
      <c r="L65" s="28">
        <f t="shared" si="34"/>
        <v>0</v>
      </c>
      <c r="M65" s="28">
        <f t="shared" si="34"/>
        <v>0</v>
      </c>
      <c r="N65" s="28">
        <f t="shared" si="34"/>
        <v>0</v>
      </c>
    </row>
    <row r="66" spans="1:14" s="60" customFormat="1" ht="14.25" x14ac:dyDescent="0.2">
      <c r="A66" s="121">
        <v>5201</v>
      </c>
      <c r="B66" s="68" t="s">
        <v>80</v>
      </c>
      <c r="C66" s="45"/>
      <c r="D66" s="35">
        <f t="shared" ref="D66:I66" si="35">+D67</f>
        <v>40540</v>
      </c>
      <c r="E66" s="111">
        <f t="shared" si="35"/>
        <v>0</v>
      </c>
      <c r="F66" s="35">
        <f t="shared" si="35"/>
        <v>40540</v>
      </c>
      <c r="G66" s="35">
        <f t="shared" si="35"/>
        <v>35000</v>
      </c>
      <c r="H66" s="35">
        <f t="shared" si="35"/>
        <v>5540</v>
      </c>
      <c r="I66" s="35">
        <f t="shared" si="35"/>
        <v>0</v>
      </c>
      <c r="J66" s="35">
        <f t="shared" ref="J66:L66" si="36">+J67</f>
        <v>0</v>
      </c>
      <c r="K66" s="35">
        <f t="shared" si="36"/>
        <v>0</v>
      </c>
      <c r="L66" s="35">
        <f t="shared" si="36"/>
        <v>0</v>
      </c>
      <c r="M66" s="35">
        <f>+M67</f>
        <v>0</v>
      </c>
      <c r="N66" s="35">
        <f>+N67</f>
        <v>0</v>
      </c>
    </row>
    <row r="67" spans="1:14" s="4" customFormat="1" x14ac:dyDescent="0.25">
      <c r="A67" s="122"/>
      <c r="B67" s="71" t="s">
        <v>117</v>
      </c>
      <c r="C67" s="32" t="s">
        <v>105</v>
      </c>
      <c r="D67" s="33">
        <f>+F67</f>
        <v>40540</v>
      </c>
      <c r="E67" s="112"/>
      <c r="F67" s="37">
        <f>+G67+H67+I67+M67+N67</f>
        <v>40540</v>
      </c>
      <c r="G67" s="37">
        <v>35000</v>
      </c>
      <c r="H67" s="37">
        <v>5540</v>
      </c>
      <c r="I67" s="37"/>
      <c r="J67" s="37"/>
      <c r="K67" s="37"/>
      <c r="L67" s="37"/>
      <c r="M67" s="37"/>
      <c r="N67" s="38"/>
    </row>
    <row r="68" spans="1:14" s="60" customFormat="1" ht="28.5" x14ac:dyDescent="0.2">
      <c r="A68" s="121">
        <v>5203</v>
      </c>
      <c r="B68" s="68" t="s">
        <v>82</v>
      </c>
      <c r="C68" s="45"/>
      <c r="D68" s="35">
        <f t="shared" ref="D68:I68" si="37">+D69</f>
        <v>10000</v>
      </c>
      <c r="E68" s="111">
        <f t="shared" si="37"/>
        <v>0</v>
      </c>
      <c r="F68" s="35">
        <f t="shared" si="37"/>
        <v>10000</v>
      </c>
      <c r="G68" s="35">
        <f t="shared" si="37"/>
        <v>10000</v>
      </c>
      <c r="H68" s="35">
        <f t="shared" si="37"/>
        <v>0</v>
      </c>
      <c r="I68" s="35">
        <f t="shared" si="37"/>
        <v>0</v>
      </c>
      <c r="J68" s="35">
        <f t="shared" ref="J68:L68" si="38">+J69</f>
        <v>0</v>
      </c>
      <c r="K68" s="35">
        <f t="shared" si="38"/>
        <v>0</v>
      </c>
      <c r="L68" s="35">
        <f t="shared" si="38"/>
        <v>0</v>
      </c>
      <c r="M68" s="35">
        <f>+M69</f>
        <v>0</v>
      </c>
      <c r="N68" s="35">
        <f>+N69</f>
        <v>0</v>
      </c>
    </row>
    <row r="69" spans="1:14" s="4" customFormat="1" x14ac:dyDescent="0.25">
      <c r="A69" s="122"/>
      <c r="B69" s="71" t="s">
        <v>18</v>
      </c>
      <c r="C69" s="32" t="s">
        <v>105</v>
      </c>
      <c r="D69" s="33">
        <f>+F69</f>
        <v>10000</v>
      </c>
      <c r="E69" s="112"/>
      <c r="F69" s="37">
        <f>+G69+H69+I69+M69+N69</f>
        <v>10000</v>
      </c>
      <c r="G69" s="37">
        <v>10000</v>
      </c>
      <c r="H69" s="37"/>
      <c r="I69" s="37"/>
      <c r="J69" s="37"/>
      <c r="K69" s="37"/>
      <c r="L69" s="37"/>
      <c r="M69" s="37"/>
      <c r="N69" s="38"/>
    </row>
    <row r="70" spans="1:14" s="60" customFormat="1" ht="14.25" x14ac:dyDescent="0.2">
      <c r="A70" s="123" t="s">
        <v>66</v>
      </c>
      <c r="B70" s="87" t="s">
        <v>67</v>
      </c>
      <c r="C70" s="27"/>
      <c r="D70" s="28">
        <f>+D71+D79+D82+D84+D94+D77</f>
        <v>2273853</v>
      </c>
      <c r="E70" s="108">
        <f t="shared" ref="E70:N70" si="39">+E71+E79+E82+E84+E94+E77</f>
        <v>1044504</v>
      </c>
      <c r="F70" s="28">
        <f t="shared" si="39"/>
        <v>1229349</v>
      </c>
      <c r="G70" s="28">
        <f t="shared" si="39"/>
        <v>0</v>
      </c>
      <c r="H70" s="28">
        <f t="shared" si="39"/>
        <v>0</v>
      </c>
      <c r="I70" s="28">
        <f t="shared" si="39"/>
        <v>0</v>
      </c>
      <c r="J70" s="28">
        <f t="shared" si="39"/>
        <v>0</v>
      </c>
      <c r="K70" s="28">
        <f t="shared" si="39"/>
        <v>0</v>
      </c>
      <c r="L70" s="28">
        <f t="shared" si="39"/>
        <v>87730</v>
      </c>
      <c r="M70" s="28">
        <f t="shared" si="39"/>
        <v>0</v>
      </c>
      <c r="N70" s="28">
        <f t="shared" si="39"/>
        <v>1141619</v>
      </c>
    </row>
    <row r="71" spans="1:14" s="60" customFormat="1" ht="14.25" x14ac:dyDescent="0.2">
      <c r="A71" s="121">
        <v>5201</v>
      </c>
      <c r="B71" s="68" t="s">
        <v>80</v>
      </c>
      <c r="C71" s="45"/>
      <c r="D71" s="35">
        <f>SUM(D72:D76)</f>
        <v>22600</v>
      </c>
      <c r="E71" s="111">
        <f t="shared" ref="E71:N71" si="40">SUM(E72:E76)</f>
        <v>0</v>
      </c>
      <c r="F71" s="35">
        <f t="shared" si="40"/>
        <v>22600</v>
      </c>
      <c r="G71" s="35">
        <f t="shared" si="40"/>
        <v>0</v>
      </c>
      <c r="H71" s="35">
        <f t="shared" si="40"/>
        <v>0</v>
      </c>
      <c r="I71" s="35">
        <f t="shared" si="40"/>
        <v>0</v>
      </c>
      <c r="J71" s="35">
        <f t="shared" si="40"/>
        <v>0</v>
      </c>
      <c r="K71" s="35">
        <f t="shared" si="40"/>
        <v>0</v>
      </c>
      <c r="L71" s="35">
        <f t="shared" si="40"/>
        <v>22600</v>
      </c>
      <c r="M71" s="35">
        <f t="shared" si="40"/>
        <v>0</v>
      </c>
      <c r="N71" s="35">
        <f t="shared" si="40"/>
        <v>0</v>
      </c>
    </row>
    <row r="72" spans="1:14" s="4" customFormat="1" x14ac:dyDescent="0.25">
      <c r="A72" s="124"/>
      <c r="B72" s="86" t="s">
        <v>118</v>
      </c>
      <c r="C72" s="32" t="s">
        <v>105</v>
      </c>
      <c r="D72" s="29">
        <f t="shared" ref="D72:D75" si="41">+F72</f>
        <v>2400</v>
      </c>
      <c r="E72" s="109"/>
      <c r="F72" s="37">
        <f>SUM(G72:N72)</f>
        <v>2400</v>
      </c>
      <c r="G72" s="33"/>
      <c r="H72" s="33"/>
      <c r="I72" s="33"/>
      <c r="J72" s="33"/>
      <c r="K72" s="33"/>
      <c r="L72" s="33">
        <v>2400</v>
      </c>
      <c r="M72" s="33"/>
      <c r="N72" s="57"/>
    </row>
    <row r="73" spans="1:14" s="4" customFormat="1" ht="30" x14ac:dyDescent="0.25">
      <c r="A73" s="124"/>
      <c r="B73" s="86" t="s">
        <v>119</v>
      </c>
      <c r="C73" s="32" t="s">
        <v>105</v>
      </c>
      <c r="D73" s="29">
        <f t="shared" si="41"/>
        <v>1200</v>
      </c>
      <c r="E73" s="109"/>
      <c r="F73" s="37">
        <f>SUM(G73:N73)</f>
        <v>1200</v>
      </c>
      <c r="G73" s="33"/>
      <c r="H73" s="33"/>
      <c r="I73" s="33"/>
      <c r="J73" s="33"/>
      <c r="K73" s="33"/>
      <c r="L73" s="33">
        <v>1200</v>
      </c>
      <c r="M73" s="33"/>
      <c r="N73" s="57"/>
    </row>
    <row r="74" spans="1:14" s="4" customFormat="1" ht="30" x14ac:dyDescent="0.25">
      <c r="A74" s="124"/>
      <c r="B74" s="78" t="s">
        <v>129</v>
      </c>
      <c r="C74" s="32" t="s">
        <v>105</v>
      </c>
      <c r="D74" s="29">
        <f t="shared" si="41"/>
        <v>12000</v>
      </c>
      <c r="E74" s="109"/>
      <c r="F74" s="37">
        <f>SUM(G74:N74)</f>
        <v>12000</v>
      </c>
      <c r="G74" s="33"/>
      <c r="H74" s="33"/>
      <c r="I74" s="33"/>
      <c r="J74" s="33"/>
      <c r="K74" s="33"/>
      <c r="L74" s="33">
        <v>12000</v>
      </c>
      <c r="M74" s="33"/>
      <c r="N74" s="57"/>
    </row>
    <row r="75" spans="1:14" s="4" customFormat="1" ht="15" customHeight="1" x14ac:dyDescent="0.25">
      <c r="A75" s="124"/>
      <c r="B75" s="78" t="s">
        <v>131</v>
      </c>
      <c r="C75" s="32" t="s">
        <v>105</v>
      </c>
      <c r="D75" s="29">
        <f t="shared" si="41"/>
        <v>7000</v>
      </c>
      <c r="E75" s="109"/>
      <c r="F75" s="37">
        <f>SUM(G75:N75)</f>
        <v>7000</v>
      </c>
      <c r="G75" s="33"/>
      <c r="H75" s="33"/>
      <c r="I75" s="33"/>
      <c r="J75" s="33"/>
      <c r="K75" s="33"/>
      <c r="L75" s="33">
        <v>7000</v>
      </c>
      <c r="M75" s="33"/>
      <c r="N75" s="57"/>
    </row>
    <row r="76" spans="1:14" s="99" customFormat="1" hidden="1" x14ac:dyDescent="0.25">
      <c r="A76" s="122"/>
      <c r="B76" s="80"/>
      <c r="C76" s="25"/>
      <c r="D76" s="100"/>
      <c r="E76" s="112"/>
      <c r="F76" s="37"/>
      <c r="G76" s="37"/>
      <c r="H76" s="37"/>
      <c r="I76" s="37"/>
      <c r="J76" s="37"/>
      <c r="K76" s="37"/>
      <c r="L76" s="37"/>
      <c r="M76" s="37"/>
      <c r="N76" s="38"/>
    </row>
    <row r="77" spans="1:14" s="60" customFormat="1" ht="14.25" x14ac:dyDescent="0.2">
      <c r="A77" s="121">
        <v>5202</v>
      </c>
      <c r="B77" s="68" t="s">
        <v>206</v>
      </c>
      <c r="C77" s="45"/>
      <c r="D77" s="35">
        <f t="shared" ref="D77:L77" si="42">+D78</f>
        <v>1853179</v>
      </c>
      <c r="E77" s="111">
        <f t="shared" si="42"/>
        <v>1041593</v>
      </c>
      <c r="F77" s="35">
        <f t="shared" si="42"/>
        <v>811586</v>
      </c>
      <c r="G77" s="35">
        <f t="shared" si="42"/>
        <v>0</v>
      </c>
      <c r="H77" s="35">
        <f t="shared" si="42"/>
        <v>0</v>
      </c>
      <c r="I77" s="35">
        <f t="shared" si="42"/>
        <v>0</v>
      </c>
      <c r="J77" s="35">
        <f t="shared" si="42"/>
        <v>0</v>
      </c>
      <c r="K77" s="35">
        <f t="shared" si="42"/>
        <v>0</v>
      </c>
      <c r="L77" s="35">
        <f t="shared" si="42"/>
        <v>0</v>
      </c>
      <c r="M77" s="35">
        <f>+M78</f>
        <v>0</v>
      </c>
      <c r="N77" s="35">
        <f>+N78</f>
        <v>811586</v>
      </c>
    </row>
    <row r="78" spans="1:14" ht="94.5" customHeight="1" x14ac:dyDescent="0.25">
      <c r="A78" s="119"/>
      <c r="B78" s="39" t="s">
        <v>86</v>
      </c>
      <c r="C78" s="25" t="s">
        <v>29</v>
      </c>
      <c r="D78" s="98">
        <v>1853179</v>
      </c>
      <c r="E78" s="40">
        <v>1041593</v>
      </c>
      <c r="F78" s="37">
        <f>SUM(G78:N78)</f>
        <v>811586</v>
      </c>
      <c r="G78" s="37"/>
      <c r="H78" s="37"/>
      <c r="I78" s="37"/>
      <c r="J78" s="37"/>
      <c r="K78" s="37"/>
      <c r="L78" s="37"/>
      <c r="M78" s="37"/>
      <c r="N78" s="38">
        <f>+D78-E78</f>
        <v>811586</v>
      </c>
    </row>
    <row r="79" spans="1:14" s="60" customFormat="1" ht="28.5" x14ac:dyDescent="0.2">
      <c r="A79" s="121">
        <v>5203</v>
      </c>
      <c r="B79" s="68" t="s">
        <v>82</v>
      </c>
      <c r="C79" s="45"/>
      <c r="D79" s="35">
        <f t="shared" ref="D79:N79" si="43">SUM(D80:D81)</f>
        <v>18350</v>
      </c>
      <c r="E79" s="111">
        <f t="shared" si="43"/>
        <v>0</v>
      </c>
      <c r="F79" s="35">
        <f t="shared" si="43"/>
        <v>18350</v>
      </c>
      <c r="G79" s="35">
        <f t="shared" si="43"/>
        <v>0</v>
      </c>
      <c r="H79" s="35">
        <f t="shared" si="43"/>
        <v>0</v>
      </c>
      <c r="I79" s="35">
        <f t="shared" si="43"/>
        <v>0</v>
      </c>
      <c r="J79" s="35">
        <f t="shared" si="43"/>
        <v>0</v>
      </c>
      <c r="K79" s="35">
        <f t="shared" si="43"/>
        <v>0</v>
      </c>
      <c r="L79" s="35">
        <f t="shared" si="43"/>
        <v>18350</v>
      </c>
      <c r="M79" s="35">
        <f t="shared" si="43"/>
        <v>0</v>
      </c>
      <c r="N79" s="35">
        <f t="shared" si="43"/>
        <v>0</v>
      </c>
    </row>
    <row r="80" spans="1:14" s="4" customFormat="1" x14ac:dyDescent="0.25">
      <c r="A80" s="124"/>
      <c r="B80" s="78" t="s">
        <v>127</v>
      </c>
      <c r="C80" s="32" t="s">
        <v>105</v>
      </c>
      <c r="D80" s="29">
        <f>+F80</f>
        <v>7000</v>
      </c>
      <c r="E80" s="109"/>
      <c r="F80" s="37">
        <f>SUM(G80:N80)</f>
        <v>7000</v>
      </c>
      <c r="G80" s="33"/>
      <c r="H80" s="33"/>
      <c r="I80" s="33"/>
      <c r="J80" s="33"/>
      <c r="K80" s="33"/>
      <c r="L80" s="33">
        <v>7000</v>
      </c>
      <c r="M80" s="33"/>
      <c r="N80" s="57"/>
    </row>
    <row r="81" spans="1:14" s="4" customFormat="1" x14ac:dyDescent="0.25">
      <c r="A81" s="124"/>
      <c r="B81" s="39" t="s">
        <v>128</v>
      </c>
      <c r="C81" s="32" t="s">
        <v>105</v>
      </c>
      <c r="D81" s="29">
        <f>+F81</f>
        <v>11350</v>
      </c>
      <c r="E81" s="109"/>
      <c r="F81" s="37">
        <f>SUM(G81:N81)</f>
        <v>11350</v>
      </c>
      <c r="G81" s="33"/>
      <c r="H81" s="33"/>
      <c r="I81" s="33"/>
      <c r="J81" s="33"/>
      <c r="K81" s="33"/>
      <c r="L81" s="33">
        <v>11350</v>
      </c>
      <c r="M81" s="33"/>
      <c r="N81" s="57"/>
    </row>
    <row r="82" spans="1:14" s="53" customFormat="1" ht="14.25" x14ac:dyDescent="0.2">
      <c r="A82" s="121">
        <v>5204</v>
      </c>
      <c r="B82" s="68" t="s">
        <v>83</v>
      </c>
      <c r="C82" s="45"/>
      <c r="D82" s="35">
        <f t="shared" ref="D82:N82" si="44">SUM(D83:D83)</f>
        <v>10000</v>
      </c>
      <c r="E82" s="111">
        <f t="shared" si="44"/>
        <v>0</v>
      </c>
      <c r="F82" s="35">
        <f t="shared" si="44"/>
        <v>10000</v>
      </c>
      <c r="G82" s="35">
        <f t="shared" si="44"/>
        <v>0</v>
      </c>
      <c r="H82" s="35">
        <f t="shared" si="44"/>
        <v>0</v>
      </c>
      <c r="I82" s="35">
        <f t="shared" si="44"/>
        <v>0</v>
      </c>
      <c r="J82" s="35">
        <f t="shared" si="44"/>
        <v>0</v>
      </c>
      <c r="K82" s="35">
        <f t="shared" si="44"/>
        <v>0</v>
      </c>
      <c r="L82" s="35">
        <f t="shared" si="44"/>
        <v>10000</v>
      </c>
      <c r="M82" s="35">
        <f t="shared" si="44"/>
        <v>0</v>
      </c>
      <c r="N82" s="35">
        <f t="shared" si="44"/>
        <v>0</v>
      </c>
    </row>
    <row r="83" spans="1:14" x14ac:dyDescent="0.25">
      <c r="A83" s="124"/>
      <c r="B83" s="78" t="s">
        <v>120</v>
      </c>
      <c r="C83" s="32"/>
      <c r="D83" s="29">
        <f>+F83</f>
        <v>10000</v>
      </c>
      <c r="E83" s="109"/>
      <c r="F83" s="37">
        <f>SUM(G83:N83)</f>
        <v>10000</v>
      </c>
      <c r="G83" s="33"/>
      <c r="H83" s="33"/>
      <c r="I83" s="33"/>
      <c r="J83" s="33"/>
      <c r="K83" s="33"/>
      <c r="L83" s="33">
        <v>10000</v>
      </c>
      <c r="M83" s="33"/>
      <c r="N83" s="57"/>
    </row>
    <row r="84" spans="1:14" s="53" customFormat="1" ht="14.25" x14ac:dyDescent="0.2">
      <c r="A84" s="121">
        <v>5205</v>
      </c>
      <c r="B84" s="68" t="s">
        <v>84</v>
      </c>
      <c r="C84" s="45"/>
      <c r="D84" s="35">
        <f t="shared" ref="D84:N84" si="45">SUM(D85:D93)</f>
        <v>369724</v>
      </c>
      <c r="E84" s="111">
        <f t="shared" si="45"/>
        <v>2911</v>
      </c>
      <c r="F84" s="35">
        <f t="shared" si="45"/>
        <v>366813</v>
      </c>
      <c r="G84" s="35">
        <f t="shared" si="45"/>
        <v>0</v>
      </c>
      <c r="H84" s="35">
        <f t="shared" si="45"/>
        <v>0</v>
      </c>
      <c r="I84" s="35">
        <f t="shared" si="45"/>
        <v>0</v>
      </c>
      <c r="J84" s="35">
        <f t="shared" si="45"/>
        <v>0</v>
      </c>
      <c r="K84" s="35">
        <f t="shared" si="45"/>
        <v>0</v>
      </c>
      <c r="L84" s="35">
        <f t="shared" si="45"/>
        <v>36780</v>
      </c>
      <c r="M84" s="35">
        <f t="shared" si="45"/>
        <v>0</v>
      </c>
      <c r="N84" s="35">
        <f t="shared" si="45"/>
        <v>330033</v>
      </c>
    </row>
    <row r="85" spans="1:14" x14ac:dyDescent="0.25">
      <c r="A85" s="124"/>
      <c r="B85" s="86" t="s">
        <v>121</v>
      </c>
      <c r="C85" s="32" t="s">
        <v>105</v>
      </c>
      <c r="D85" s="29">
        <f t="shared" ref="D85:D90" si="46">+F85</f>
        <v>8280</v>
      </c>
      <c r="E85" s="109"/>
      <c r="F85" s="37">
        <f t="shared" ref="F85:F93" si="47">SUM(G85:N85)</f>
        <v>8280</v>
      </c>
      <c r="G85" s="33"/>
      <c r="H85" s="33"/>
      <c r="I85" s="33"/>
      <c r="J85" s="33"/>
      <c r="K85" s="33"/>
      <c r="L85" s="33">
        <v>8280</v>
      </c>
      <c r="M85" s="33"/>
      <c r="N85" s="57"/>
    </row>
    <row r="86" spans="1:14" x14ac:dyDescent="0.25">
      <c r="A86" s="124"/>
      <c r="B86" s="86" t="s">
        <v>122</v>
      </c>
      <c r="C86" s="32" t="s">
        <v>105</v>
      </c>
      <c r="D86" s="29">
        <f t="shared" si="46"/>
        <v>4000</v>
      </c>
      <c r="E86" s="109"/>
      <c r="F86" s="37">
        <f t="shared" si="47"/>
        <v>4000</v>
      </c>
      <c r="G86" s="33"/>
      <c r="H86" s="33"/>
      <c r="I86" s="33"/>
      <c r="J86" s="33"/>
      <c r="K86" s="33"/>
      <c r="L86" s="33">
        <v>4000</v>
      </c>
      <c r="M86" s="33"/>
      <c r="N86" s="57"/>
    </row>
    <row r="87" spans="1:14" x14ac:dyDescent="0.25">
      <c r="A87" s="124"/>
      <c r="B87" s="86" t="s">
        <v>198</v>
      </c>
      <c r="C87" s="32" t="s">
        <v>105</v>
      </c>
      <c r="D87" s="29">
        <f t="shared" si="46"/>
        <v>1000</v>
      </c>
      <c r="E87" s="109"/>
      <c r="F87" s="37">
        <f t="shared" si="47"/>
        <v>1000</v>
      </c>
      <c r="G87" s="33"/>
      <c r="H87" s="33"/>
      <c r="I87" s="33"/>
      <c r="J87" s="33"/>
      <c r="K87" s="33"/>
      <c r="L87" s="33">
        <v>1000</v>
      </c>
      <c r="M87" s="33"/>
      <c r="N87" s="57"/>
    </row>
    <row r="88" spans="1:14" x14ac:dyDescent="0.25">
      <c r="A88" s="124"/>
      <c r="B88" s="21" t="s">
        <v>123</v>
      </c>
      <c r="C88" s="32" t="s">
        <v>105</v>
      </c>
      <c r="D88" s="29">
        <f t="shared" si="46"/>
        <v>3000</v>
      </c>
      <c r="E88" s="109"/>
      <c r="F88" s="37">
        <f t="shared" si="47"/>
        <v>3000</v>
      </c>
      <c r="G88" s="33"/>
      <c r="H88" s="33"/>
      <c r="I88" s="33"/>
      <c r="J88" s="33"/>
      <c r="K88" s="33"/>
      <c r="L88" s="33">
        <v>3000</v>
      </c>
      <c r="M88" s="33"/>
      <c r="N88" s="57"/>
    </row>
    <row r="89" spans="1:14" x14ac:dyDescent="0.25">
      <c r="A89" s="124"/>
      <c r="B89" s="21" t="s">
        <v>124</v>
      </c>
      <c r="C89" s="32" t="s">
        <v>105</v>
      </c>
      <c r="D89" s="29">
        <f t="shared" si="46"/>
        <v>2500</v>
      </c>
      <c r="E89" s="109"/>
      <c r="F89" s="37">
        <f t="shared" si="47"/>
        <v>2500</v>
      </c>
      <c r="G89" s="33"/>
      <c r="H89" s="33"/>
      <c r="I89" s="33"/>
      <c r="J89" s="33"/>
      <c r="K89" s="33"/>
      <c r="L89" s="33">
        <v>2500</v>
      </c>
      <c r="M89" s="33"/>
      <c r="N89" s="57"/>
    </row>
    <row r="90" spans="1:14" x14ac:dyDescent="0.25">
      <c r="A90" s="124"/>
      <c r="B90" s="21" t="s">
        <v>125</v>
      </c>
      <c r="C90" s="32" t="s">
        <v>105</v>
      </c>
      <c r="D90" s="29">
        <f t="shared" si="46"/>
        <v>2500</v>
      </c>
      <c r="E90" s="109"/>
      <c r="F90" s="37">
        <f t="shared" si="47"/>
        <v>2500</v>
      </c>
      <c r="G90" s="33"/>
      <c r="H90" s="33"/>
      <c r="I90" s="33"/>
      <c r="J90" s="33"/>
      <c r="K90" s="33"/>
      <c r="L90" s="33">
        <v>2500</v>
      </c>
      <c r="M90" s="33"/>
      <c r="N90" s="57"/>
    </row>
    <row r="91" spans="1:14" x14ac:dyDescent="0.25">
      <c r="A91" s="124"/>
      <c r="B91" s="39" t="s">
        <v>126</v>
      </c>
      <c r="C91" s="32" t="s">
        <v>105</v>
      </c>
      <c r="D91" s="29">
        <f t="shared" ref="D91" si="48">+F91</f>
        <v>500</v>
      </c>
      <c r="E91" s="109"/>
      <c r="F91" s="37">
        <f t="shared" si="47"/>
        <v>500</v>
      </c>
      <c r="G91" s="33"/>
      <c r="H91" s="33"/>
      <c r="I91" s="33"/>
      <c r="J91" s="33"/>
      <c r="K91" s="33"/>
      <c r="L91" s="33">
        <v>500</v>
      </c>
      <c r="M91" s="33"/>
      <c r="N91" s="57"/>
    </row>
    <row r="92" spans="1:14" x14ac:dyDescent="0.25">
      <c r="A92" s="124"/>
      <c r="B92" s="78" t="s">
        <v>130</v>
      </c>
      <c r="C92" s="32" t="s">
        <v>105</v>
      </c>
      <c r="D92" s="29">
        <f>+F92</f>
        <v>15000</v>
      </c>
      <c r="E92" s="109"/>
      <c r="F92" s="37">
        <f t="shared" si="47"/>
        <v>15000</v>
      </c>
      <c r="G92" s="33"/>
      <c r="H92" s="33"/>
      <c r="I92" s="33"/>
      <c r="J92" s="33"/>
      <c r="K92" s="33"/>
      <c r="L92" s="33">
        <v>15000</v>
      </c>
      <c r="M92" s="33"/>
      <c r="N92" s="57"/>
    </row>
    <row r="93" spans="1:14" ht="120" x14ac:dyDescent="0.25">
      <c r="A93" s="124"/>
      <c r="B93" s="79" t="s">
        <v>46</v>
      </c>
      <c r="C93" s="25" t="s">
        <v>29</v>
      </c>
      <c r="D93" s="100">
        <f>422578-89634</f>
        <v>332944</v>
      </c>
      <c r="E93" s="40">
        <v>2911</v>
      </c>
      <c r="F93" s="37">
        <f t="shared" si="47"/>
        <v>330033</v>
      </c>
      <c r="G93" s="37"/>
      <c r="H93" s="37"/>
      <c r="I93" s="37"/>
      <c r="J93" s="37"/>
      <c r="K93" s="37"/>
      <c r="L93" s="37"/>
      <c r="M93" s="37"/>
      <c r="N93" s="38">
        <f>+D93-E93</f>
        <v>330033</v>
      </c>
    </row>
    <row r="94" spans="1:14" s="53" customFormat="1" ht="28.5" hidden="1" x14ac:dyDescent="0.2">
      <c r="A94" s="121">
        <v>5206</v>
      </c>
      <c r="B94" s="68" t="s">
        <v>85</v>
      </c>
      <c r="C94" s="45"/>
      <c r="D94" s="35">
        <f>+D95</f>
        <v>0</v>
      </c>
      <c r="E94" s="111">
        <f t="shared" ref="E94:F95" si="49">+E95</f>
        <v>0</v>
      </c>
      <c r="F94" s="35">
        <f t="shared" si="49"/>
        <v>0</v>
      </c>
      <c r="G94" s="35">
        <f t="shared" ref="G94:G95" si="50">+G95</f>
        <v>0</v>
      </c>
      <c r="H94" s="35">
        <f t="shared" ref="H94:L95" si="51">+H95</f>
        <v>0</v>
      </c>
      <c r="I94" s="35">
        <f t="shared" si="51"/>
        <v>0</v>
      </c>
      <c r="J94" s="35">
        <f t="shared" si="51"/>
        <v>0</v>
      </c>
      <c r="K94" s="35">
        <f t="shared" si="51"/>
        <v>0</v>
      </c>
      <c r="L94" s="35">
        <f t="shared" si="51"/>
        <v>0</v>
      </c>
      <c r="M94" s="35">
        <f>+M95</f>
        <v>0</v>
      </c>
      <c r="N94" s="35">
        <f>+N95</f>
        <v>0</v>
      </c>
    </row>
    <row r="95" spans="1:14" hidden="1" x14ac:dyDescent="0.25">
      <c r="A95" s="122"/>
      <c r="B95" s="88" t="s">
        <v>0</v>
      </c>
      <c r="C95" s="26"/>
      <c r="D95" s="30">
        <f>+D96</f>
        <v>0</v>
      </c>
      <c r="E95" s="113">
        <f t="shared" si="49"/>
        <v>0</v>
      </c>
      <c r="F95" s="30">
        <f t="shared" si="49"/>
        <v>0</v>
      </c>
      <c r="G95" s="30">
        <f t="shared" si="50"/>
        <v>0</v>
      </c>
      <c r="H95" s="30">
        <f t="shared" si="51"/>
        <v>0</v>
      </c>
      <c r="I95" s="30">
        <f t="shared" si="51"/>
        <v>0</v>
      </c>
      <c r="J95" s="30">
        <f t="shared" si="51"/>
        <v>0</v>
      </c>
      <c r="K95" s="30">
        <f t="shared" si="51"/>
        <v>0</v>
      </c>
      <c r="L95" s="30">
        <f t="shared" si="51"/>
        <v>0</v>
      </c>
      <c r="M95" s="30">
        <f>+M96</f>
        <v>0</v>
      </c>
      <c r="N95" s="30">
        <f>+N96</f>
        <v>0</v>
      </c>
    </row>
    <row r="96" spans="1:14" s="99" customFormat="1" hidden="1" x14ac:dyDescent="0.25">
      <c r="A96" s="122"/>
      <c r="B96" s="39"/>
      <c r="C96" s="25"/>
      <c r="D96" s="98"/>
      <c r="E96" s="40"/>
      <c r="F96" s="37"/>
      <c r="G96" s="37"/>
      <c r="H96" s="37"/>
      <c r="I96" s="37"/>
      <c r="J96" s="37"/>
      <c r="K96" s="37"/>
      <c r="L96" s="37"/>
      <c r="M96" s="37"/>
      <c r="N96" s="38"/>
    </row>
    <row r="97" spans="1:14" x14ac:dyDescent="0.25">
      <c r="A97" s="124" t="s">
        <v>68</v>
      </c>
      <c r="B97" s="77" t="s">
        <v>69</v>
      </c>
      <c r="C97" s="27"/>
      <c r="D97" s="28">
        <f>+D100+D98</f>
        <v>11600</v>
      </c>
      <c r="E97" s="108">
        <f t="shared" ref="E97:N97" si="52">+E100+E98</f>
        <v>0</v>
      </c>
      <c r="F97" s="28">
        <f t="shared" si="52"/>
        <v>11600</v>
      </c>
      <c r="G97" s="28">
        <f t="shared" si="52"/>
        <v>0</v>
      </c>
      <c r="H97" s="28">
        <f t="shared" si="52"/>
        <v>0</v>
      </c>
      <c r="I97" s="28">
        <f t="shared" si="52"/>
        <v>0</v>
      </c>
      <c r="J97" s="28">
        <f t="shared" si="52"/>
        <v>1600</v>
      </c>
      <c r="K97" s="28">
        <f t="shared" si="52"/>
        <v>0</v>
      </c>
      <c r="L97" s="28">
        <f t="shared" si="52"/>
        <v>10000</v>
      </c>
      <c r="M97" s="28">
        <f t="shared" si="52"/>
        <v>0</v>
      </c>
      <c r="N97" s="28">
        <f t="shared" si="52"/>
        <v>0</v>
      </c>
    </row>
    <row r="98" spans="1:14" s="60" customFormat="1" ht="28.5" x14ac:dyDescent="0.2">
      <c r="A98" s="121">
        <v>5203</v>
      </c>
      <c r="B98" s="68" t="s">
        <v>82</v>
      </c>
      <c r="C98" s="45"/>
      <c r="D98" s="35">
        <f>+D99</f>
        <v>10000</v>
      </c>
      <c r="E98" s="111">
        <f t="shared" ref="E98:N98" si="53">+E99</f>
        <v>0</v>
      </c>
      <c r="F98" s="35">
        <f t="shared" si="53"/>
        <v>10000</v>
      </c>
      <c r="G98" s="35">
        <f t="shared" si="53"/>
        <v>0</v>
      </c>
      <c r="H98" s="35">
        <f t="shared" si="53"/>
        <v>0</v>
      </c>
      <c r="I98" s="35">
        <f t="shared" si="53"/>
        <v>0</v>
      </c>
      <c r="J98" s="35">
        <f t="shared" si="53"/>
        <v>0</v>
      </c>
      <c r="K98" s="35">
        <f t="shared" si="53"/>
        <v>0</v>
      </c>
      <c r="L98" s="35">
        <f t="shared" si="53"/>
        <v>10000</v>
      </c>
      <c r="M98" s="35">
        <f t="shared" si="53"/>
        <v>0</v>
      </c>
      <c r="N98" s="35">
        <f t="shared" si="53"/>
        <v>0</v>
      </c>
    </row>
    <row r="99" spans="1:14" x14ac:dyDescent="0.25">
      <c r="A99" s="124"/>
      <c r="B99" s="71" t="s">
        <v>133</v>
      </c>
      <c r="C99" s="32" t="s">
        <v>105</v>
      </c>
      <c r="D99" s="29">
        <f>+F99</f>
        <v>10000</v>
      </c>
      <c r="E99" s="109"/>
      <c r="F99" s="37">
        <f>SUM(G99:N99)</f>
        <v>10000</v>
      </c>
      <c r="G99" s="33"/>
      <c r="H99" s="33"/>
      <c r="I99" s="33"/>
      <c r="J99" s="33"/>
      <c r="K99" s="33"/>
      <c r="L99" s="33">
        <v>10000</v>
      </c>
      <c r="M99" s="33"/>
      <c r="N99" s="57"/>
    </row>
    <row r="100" spans="1:14" x14ac:dyDescent="0.25">
      <c r="A100" s="120">
        <v>5205</v>
      </c>
      <c r="B100" s="75" t="s">
        <v>84</v>
      </c>
      <c r="C100" s="34"/>
      <c r="D100" s="35">
        <f>SUM(D101:D102)</f>
        <v>1600</v>
      </c>
      <c r="E100" s="111">
        <f t="shared" ref="E100:N100" si="54">SUM(E101:E102)</f>
        <v>0</v>
      </c>
      <c r="F100" s="35">
        <f t="shared" si="54"/>
        <v>1600</v>
      </c>
      <c r="G100" s="35">
        <f t="shared" si="54"/>
        <v>0</v>
      </c>
      <c r="H100" s="35">
        <f t="shared" si="54"/>
        <v>0</v>
      </c>
      <c r="I100" s="35">
        <f t="shared" si="54"/>
        <v>0</v>
      </c>
      <c r="J100" s="35">
        <f t="shared" si="54"/>
        <v>1600</v>
      </c>
      <c r="K100" s="35">
        <f t="shared" si="54"/>
        <v>0</v>
      </c>
      <c r="L100" s="35">
        <f t="shared" si="54"/>
        <v>0</v>
      </c>
      <c r="M100" s="35">
        <f t="shared" si="54"/>
        <v>0</v>
      </c>
      <c r="N100" s="35">
        <f t="shared" si="54"/>
        <v>0</v>
      </c>
    </row>
    <row r="101" spans="1:14" x14ac:dyDescent="0.25">
      <c r="A101" s="124"/>
      <c r="B101" s="71" t="s">
        <v>19</v>
      </c>
      <c r="C101" s="32" t="s">
        <v>105</v>
      </c>
      <c r="D101" s="29">
        <f>+F101</f>
        <v>600</v>
      </c>
      <c r="E101" s="109"/>
      <c r="F101" s="37">
        <f>SUM(G101:N101)</f>
        <v>600</v>
      </c>
      <c r="G101" s="33"/>
      <c r="H101" s="33"/>
      <c r="I101" s="33"/>
      <c r="J101" s="33">
        <v>600</v>
      </c>
      <c r="K101" s="33"/>
      <c r="L101" s="33"/>
      <c r="M101" s="33"/>
      <c r="N101" s="57"/>
    </row>
    <row r="102" spans="1:14" ht="30" x14ac:dyDescent="0.25">
      <c r="A102" s="124"/>
      <c r="B102" s="71" t="s">
        <v>132</v>
      </c>
      <c r="C102" s="32" t="s">
        <v>105</v>
      </c>
      <c r="D102" s="29">
        <f>+F102</f>
        <v>1000</v>
      </c>
      <c r="E102" s="109"/>
      <c r="F102" s="37">
        <f>SUM(G102:N102)</f>
        <v>1000</v>
      </c>
      <c r="G102" s="33"/>
      <c r="H102" s="33"/>
      <c r="I102" s="33"/>
      <c r="J102" s="33">
        <v>1000</v>
      </c>
      <c r="K102" s="33"/>
      <c r="L102" s="33"/>
      <c r="M102" s="33"/>
      <c r="N102" s="57"/>
    </row>
    <row r="103" spans="1:14" s="53" customFormat="1" ht="28.5" x14ac:dyDescent="0.2">
      <c r="A103" s="123" t="s">
        <v>70</v>
      </c>
      <c r="B103" s="87" t="s">
        <v>71</v>
      </c>
      <c r="C103" s="27"/>
      <c r="D103" s="28">
        <f t="shared" ref="D103:N103" si="55">+D104+D114+D122+D127+D135</f>
        <v>2600420</v>
      </c>
      <c r="E103" s="108">
        <f t="shared" si="55"/>
        <v>36328</v>
      </c>
      <c r="F103" s="28">
        <f t="shared" si="55"/>
        <v>2564092</v>
      </c>
      <c r="G103" s="28">
        <f t="shared" si="55"/>
        <v>0</v>
      </c>
      <c r="H103" s="28">
        <f t="shared" si="55"/>
        <v>4300</v>
      </c>
      <c r="I103" s="28">
        <f t="shared" si="55"/>
        <v>0</v>
      </c>
      <c r="J103" s="28">
        <f t="shared" si="55"/>
        <v>135600</v>
      </c>
      <c r="K103" s="28">
        <f t="shared" si="55"/>
        <v>0</v>
      </c>
      <c r="L103" s="28">
        <f t="shared" si="55"/>
        <v>16000</v>
      </c>
      <c r="M103" s="28">
        <f t="shared" si="55"/>
        <v>0</v>
      </c>
      <c r="N103" s="28">
        <f t="shared" si="55"/>
        <v>2408192</v>
      </c>
    </row>
    <row r="104" spans="1:14" s="53" customFormat="1" ht="14.25" x14ac:dyDescent="0.2">
      <c r="A104" s="121">
        <v>5201</v>
      </c>
      <c r="B104" s="68" t="s">
        <v>80</v>
      </c>
      <c r="C104" s="45"/>
      <c r="D104" s="35">
        <f>SUM(D105:D113)</f>
        <v>8360</v>
      </c>
      <c r="E104" s="111">
        <f t="shared" ref="E104:N104" si="56">SUM(E105:E113)</f>
        <v>0</v>
      </c>
      <c r="F104" s="35">
        <f t="shared" si="56"/>
        <v>8360</v>
      </c>
      <c r="G104" s="35">
        <f t="shared" si="56"/>
        <v>0</v>
      </c>
      <c r="H104" s="35">
        <f t="shared" si="56"/>
        <v>0</v>
      </c>
      <c r="I104" s="35">
        <f t="shared" si="56"/>
        <v>0</v>
      </c>
      <c r="J104" s="35">
        <f t="shared" si="56"/>
        <v>8360</v>
      </c>
      <c r="K104" s="35">
        <f t="shared" si="56"/>
        <v>0</v>
      </c>
      <c r="L104" s="35">
        <f t="shared" si="56"/>
        <v>0</v>
      </c>
      <c r="M104" s="35">
        <f t="shared" si="56"/>
        <v>0</v>
      </c>
      <c r="N104" s="35">
        <f t="shared" si="56"/>
        <v>0</v>
      </c>
    </row>
    <row r="105" spans="1:14" x14ac:dyDescent="0.25">
      <c r="A105" s="124"/>
      <c r="B105" s="39" t="s">
        <v>137</v>
      </c>
      <c r="C105" s="32" t="s">
        <v>105</v>
      </c>
      <c r="D105" s="29">
        <f t="shared" ref="D105:D112" si="57">+F105</f>
        <v>360</v>
      </c>
      <c r="E105" s="109"/>
      <c r="F105" s="37">
        <f t="shared" ref="F105:F112" si="58">SUM(G105:N105)</f>
        <v>360</v>
      </c>
      <c r="G105" s="33"/>
      <c r="H105" s="33"/>
      <c r="I105" s="33"/>
      <c r="J105" s="33">
        <v>360</v>
      </c>
      <c r="K105" s="33"/>
      <c r="L105" s="33"/>
      <c r="M105" s="33"/>
      <c r="N105" s="57"/>
    </row>
    <row r="106" spans="1:14" x14ac:dyDescent="0.25">
      <c r="A106" s="124"/>
      <c r="B106" s="29" t="s">
        <v>138</v>
      </c>
      <c r="C106" s="32" t="s">
        <v>105</v>
      </c>
      <c r="D106" s="29">
        <f t="shared" si="57"/>
        <v>2400</v>
      </c>
      <c r="E106" s="109"/>
      <c r="F106" s="37">
        <f t="shared" si="58"/>
        <v>2400</v>
      </c>
      <c r="G106" s="33"/>
      <c r="H106" s="33"/>
      <c r="I106" s="33"/>
      <c r="J106" s="33">
        <v>2400</v>
      </c>
      <c r="K106" s="33"/>
      <c r="L106" s="33"/>
      <c r="M106" s="33"/>
      <c r="N106" s="57"/>
    </row>
    <row r="107" spans="1:14" x14ac:dyDescent="0.25">
      <c r="A107" s="124"/>
      <c r="B107" s="29" t="s">
        <v>139</v>
      </c>
      <c r="C107" s="32" t="s">
        <v>105</v>
      </c>
      <c r="D107" s="29">
        <f t="shared" si="57"/>
        <v>1200</v>
      </c>
      <c r="E107" s="109"/>
      <c r="F107" s="37">
        <f t="shared" si="58"/>
        <v>1200</v>
      </c>
      <c r="G107" s="33"/>
      <c r="H107" s="33"/>
      <c r="I107" s="33"/>
      <c r="J107" s="33">
        <v>1200</v>
      </c>
      <c r="K107" s="33"/>
      <c r="L107" s="33"/>
      <c r="M107" s="33"/>
      <c r="N107" s="57"/>
    </row>
    <row r="108" spans="1:14" x14ac:dyDescent="0.25">
      <c r="A108" s="124"/>
      <c r="B108" s="29" t="s">
        <v>147</v>
      </c>
      <c r="C108" s="32" t="s">
        <v>105</v>
      </c>
      <c r="D108" s="29">
        <f t="shared" si="57"/>
        <v>800</v>
      </c>
      <c r="E108" s="109"/>
      <c r="F108" s="37">
        <f t="shared" si="58"/>
        <v>800</v>
      </c>
      <c r="G108" s="33"/>
      <c r="H108" s="33"/>
      <c r="I108" s="33"/>
      <c r="J108" s="33">
        <v>800</v>
      </c>
      <c r="K108" s="33"/>
      <c r="L108" s="33"/>
      <c r="M108" s="33"/>
      <c r="N108" s="57"/>
    </row>
    <row r="109" spans="1:14" ht="30" x14ac:dyDescent="0.25">
      <c r="A109" s="124"/>
      <c r="B109" s="29" t="s">
        <v>148</v>
      </c>
      <c r="C109" s="32" t="s">
        <v>105</v>
      </c>
      <c r="D109" s="29">
        <f t="shared" ref="D109" si="59">+F109</f>
        <v>600</v>
      </c>
      <c r="E109" s="109"/>
      <c r="F109" s="37">
        <f t="shared" si="58"/>
        <v>600</v>
      </c>
      <c r="G109" s="33"/>
      <c r="H109" s="33"/>
      <c r="I109" s="33"/>
      <c r="J109" s="33">
        <v>600</v>
      </c>
      <c r="K109" s="33"/>
      <c r="L109" s="33"/>
      <c r="M109" s="33"/>
      <c r="N109" s="57"/>
    </row>
    <row r="110" spans="1:14" ht="30" x14ac:dyDescent="0.25">
      <c r="A110" s="124"/>
      <c r="B110" s="29" t="s">
        <v>152</v>
      </c>
      <c r="C110" s="32" t="s">
        <v>105</v>
      </c>
      <c r="D110" s="29">
        <f t="shared" si="57"/>
        <v>600</v>
      </c>
      <c r="E110" s="109"/>
      <c r="F110" s="37">
        <f t="shared" si="58"/>
        <v>600</v>
      </c>
      <c r="G110" s="33"/>
      <c r="H110" s="33"/>
      <c r="I110" s="33"/>
      <c r="J110" s="33">
        <v>600</v>
      </c>
      <c r="K110" s="33"/>
      <c r="L110" s="33"/>
      <c r="M110" s="33"/>
      <c r="N110" s="57"/>
    </row>
    <row r="111" spans="1:14" ht="30" x14ac:dyDescent="0.25">
      <c r="A111" s="124"/>
      <c r="B111" s="70" t="s">
        <v>199</v>
      </c>
      <c r="C111" s="32" t="s">
        <v>105</v>
      </c>
      <c r="D111" s="29">
        <f t="shared" si="57"/>
        <v>1200</v>
      </c>
      <c r="E111" s="109"/>
      <c r="F111" s="37">
        <f t="shared" si="58"/>
        <v>1200</v>
      </c>
      <c r="G111" s="33"/>
      <c r="H111" s="33"/>
      <c r="I111" s="33"/>
      <c r="J111" s="33">
        <f>960+240</f>
        <v>1200</v>
      </c>
      <c r="K111" s="33"/>
      <c r="L111" s="33"/>
      <c r="M111" s="33"/>
      <c r="N111" s="57"/>
    </row>
    <row r="112" spans="1:14" x14ac:dyDescent="0.25">
      <c r="A112" s="124"/>
      <c r="B112" s="39" t="s">
        <v>136</v>
      </c>
      <c r="C112" s="32" t="s">
        <v>105</v>
      </c>
      <c r="D112" s="29">
        <f t="shared" si="57"/>
        <v>1200</v>
      </c>
      <c r="E112" s="109"/>
      <c r="F112" s="37">
        <f t="shared" si="58"/>
        <v>1200</v>
      </c>
      <c r="G112" s="33"/>
      <c r="H112" s="33"/>
      <c r="I112" s="33"/>
      <c r="J112" s="33">
        <v>1200</v>
      </c>
      <c r="K112" s="33"/>
      <c r="L112" s="33"/>
      <c r="M112" s="33"/>
      <c r="N112" s="57"/>
    </row>
    <row r="113" spans="1:14" s="99" customFormat="1" hidden="1" x14ac:dyDescent="0.25">
      <c r="A113" s="122"/>
      <c r="B113" s="39"/>
      <c r="C113" s="25"/>
      <c r="D113" s="100"/>
      <c r="E113" s="112"/>
      <c r="F113" s="37"/>
      <c r="G113" s="37"/>
      <c r="H113" s="37"/>
      <c r="I113" s="37"/>
      <c r="J113" s="37"/>
      <c r="K113" s="37"/>
      <c r="L113" s="37"/>
      <c r="M113" s="37"/>
      <c r="N113" s="38"/>
    </row>
    <row r="114" spans="1:14" s="53" customFormat="1" ht="28.5" x14ac:dyDescent="0.2">
      <c r="A114" s="121">
        <v>5203</v>
      </c>
      <c r="B114" s="68" t="s">
        <v>82</v>
      </c>
      <c r="C114" s="45"/>
      <c r="D114" s="35">
        <f t="shared" ref="D114:N114" si="60">SUM(D115:D121)</f>
        <v>21860</v>
      </c>
      <c r="E114" s="111">
        <f t="shared" si="60"/>
        <v>0</v>
      </c>
      <c r="F114" s="35">
        <f t="shared" si="60"/>
        <v>21860</v>
      </c>
      <c r="G114" s="35">
        <f t="shared" si="60"/>
        <v>0</v>
      </c>
      <c r="H114" s="35">
        <f t="shared" si="60"/>
        <v>0</v>
      </c>
      <c r="I114" s="35">
        <f t="shared" si="60"/>
        <v>0</v>
      </c>
      <c r="J114" s="35">
        <f t="shared" si="60"/>
        <v>21860</v>
      </c>
      <c r="K114" s="35">
        <f t="shared" si="60"/>
        <v>0</v>
      </c>
      <c r="L114" s="35">
        <f t="shared" si="60"/>
        <v>0</v>
      </c>
      <c r="M114" s="35">
        <f t="shared" si="60"/>
        <v>0</v>
      </c>
      <c r="N114" s="35">
        <f t="shared" si="60"/>
        <v>0</v>
      </c>
    </row>
    <row r="115" spans="1:14" x14ac:dyDescent="0.25">
      <c r="A115" s="124"/>
      <c r="B115" s="29" t="s">
        <v>140</v>
      </c>
      <c r="C115" s="32" t="s">
        <v>105</v>
      </c>
      <c r="D115" s="29">
        <f>+F115</f>
        <v>9360</v>
      </c>
      <c r="E115" s="109"/>
      <c r="F115" s="37">
        <f t="shared" ref="F115:F120" si="61">SUM(G115:N115)</f>
        <v>9360</v>
      </c>
      <c r="G115" s="33"/>
      <c r="H115" s="33"/>
      <c r="I115" s="33"/>
      <c r="J115" s="33">
        <v>9360</v>
      </c>
      <c r="K115" s="33"/>
      <c r="L115" s="33"/>
      <c r="M115" s="33"/>
      <c r="N115" s="57"/>
    </row>
    <row r="116" spans="1:14" x14ac:dyDescent="0.25">
      <c r="A116" s="124"/>
      <c r="B116" s="29" t="s">
        <v>141</v>
      </c>
      <c r="C116" s="32" t="s">
        <v>105</v>
      </c>
      <c r="D116" s="29">
        <f>+F116</f>
        <v>4400</v>
      </c>
      <c r="E116" s="109"/>
      <c r="F116" s="37">
        <f t="shared" si="61"/>
        <v>4400</v>
      </c>
      <c r="G116" s="33"/>
      <c r="H116" s="33"/>
      <c r="I116" s="33"/>
      <c r="J116" s="33">
        <v>4400</v>
      </c>
      <c r="K116" s="33"/>
      <c r="L116" s="33"/>
      <c r="M116" s="33"/>
      <c r="N116" s="57"/>
    </row>
    <row r="117" spans="1:14" x14ac:dyDescent="0.25">
      <c r="A117" s="124"/>
      <c r="B117" s="29" t="s">
        <v>142</v>
      </c>
      <c r="C117" s="32" t="s">
        <v>105</v>
      </c>
      <c r="D117" s="29">
        <f>+F117</f>
        <v>1200</v>
      </c>
      <c r="E117" s="109"/>
      <c r="F117" s="37">
        <f t="shared" si="61"/>
        <v>1200</v>
      </c>
      <c r="G117" s="33"/>
      <c r="H117" s="33"/>
      <c r="I117" s="33"/>
      <c r="J117" s="33">
        <v>1200</v>
      </c>
      <c r="K117" s="33"/>
      <c r="L117" s="33"/>
      <c r="M117" s="33"/>
      <c r="N117" s="57"/>
    </row>
    <row r="118" spans="1:14" x14ac:dyDescent="0.25">
      <c r="A118" s="124"/>
      <c r="B118" s="29" t="s">
        <v>149</v>
      </c>
      <c r="C118" s="32" t="s">
        <v>105</v>
      </c>
      <c r="D118" s="29">
        <f t="shared" ref="D118:D120" si="62">+F118</f>
        <v>2500</v>
      </c>
      <c r="E118" s="109"/>
      <c r="F118" s="37">
        <f t="shared" si="61"/>
        <v>2500</v>
      </c>
      <c r="G118" s="33"/>
      <c r="H118" s="33"/>
      <c r="I118" s="33"/>
      <c r="J118" s="33">
        <v>2500</v>
      </c>
      <c r="K118" s="33"/>
      <c r="L118" s="33"/>
      <c r="M118" s="33"/>
      <c r="N118" s="57"/>
    </row>
    <row r="119" spans="1:14" x14ac:dyDescent="0.25">
      <c r="A119" s="124"/>
      <c r="B119" s="39" t="s">
        <v>135</v>
      </c>
      <c r="C119" s="32" t="s">
        <v>105</v>
      </c>
      <c r="D119" s="29">
        <f>+F119</f>
        <v>2000</v>
      </c>
      <c r="E119" s="109"/>
      <c r="F119" s="37">
        <f t="shared" si="61"/>
        <v>2000</v>
      </c>
      <c r="G119" s="33"/>
      <c r="H119" s="33"/>
      <c r="I119" s="33"/>
      <c r="J119" s="33">
        <v>2000</v>
      </c>
      <c r="K119" s="33"/>
      <c r="L119" s="33"/>
      <c r="M119" s="33"/>
      <c r="N119" s="57"/>
    </row>
    <row r="120" spans="1:14" x14ac:dyDescent="0.25">
      <c r="A120" s="124"/>
      <c r="B120" s="29" t="s">
        <v>150</v>
      </c>
      <c r="C120" s="32" t="s">
        <v>114</v>
      </c>
      <c r="D120" s="29">
        <f t="shared" si="62"/>
        <v>2400</v>
      </c>
      <c r="E120" s="109"/>
      <c r="F120" s="37">
        <f t="shared" si="61"/>
        <v>2400</v>
      </c>
      <c r="G120" s="33"/>
      <c r="H120" s="33"/>
      <c r="I120" s="33"/>
      <c r="J120" s="33">
        <v>2400</v>
      </c>
      <c r="K120" s="33"/>
      <c r="L120" s="33"/>
      <c r="M120" s="33"/>
      <c r="N120" s="57"/>
    </row>
    <row r="121" spans="1:14" s="99" customFormat="1" hidden="1" x14ac:dyDescent="0.25">
      <c r="A121" s="122"/>
      <c r="B121" s="39"/>
      <c r="C121" s="25"/>
      <c r="D121" s="100"/>
      <c r="E121" s="112"/>
      <c r="F121" s="37"/>
      <c r="G121" s="37"/>
      <c r="H121" s="37"/>
      <c r="I121" s="37"/>
      <c r="J121" s="37"/>
      <c r="K121" s="37"/>
      <c r="L121" s="37"/>
      <c r="M121" s="37"/>
      <c r="N121" s="38"/>
    </row>
    <row r="122" spans="1:14" s="53" customFormat="1" ht="14.25" x14ac:dyDescent="0.2">
      <c r="A122" s="121">
        <v>5204</v>
      </c>
      <c r="B122" s="68" t="s">
        <v>83</v>
      </c>
      <c r="C122" s="45"/>
      <c r="D122" s="35">
        <f t="shared" ref="D122:N122" si="63">SUM(D123:D126)</f>
        <v>100000</v>
      </c>
      <c r="E122" s="111">
        <f t="shared" si="63"/>
        <v>0</v>
      </c>
      <c r="F122" s="35">
        <f t="shared" si="63"/>
        <v>100000</v>
      </c>
      <c r="G122" s="35">
        <f t="shared" si="63"/>
        <v>0</v>
      </c>
      <c r="H122" s="35">
        <f t="shared" si="63"/>
        <v>0</v>
      </c>
      <c r="I122" s="35">
        <f t="shared" si="63"/>
        <v>0</v>
      </c>
      <c r="J122" s="35">
        <f t="shared" si="63"/>
        <v>84000</v>
      </c>
      <c r="K122" s="35">
        <f t="shared" si="63"/>
        <v>0</v>
      </c>
      <c r="L122" s="35">
        <f t="shared" si="63"/>
        <v>16000</v>
      </c>
      <c r="M122" s="35">
        <f t="shared" si="63"/>
        <v>0</v>
      </c>
      <c r="N122" s="35">
        <f t="shared" si="63"/>
        <v>0</v>
      </c>
    </row>
    <row r="123" spans="1:14" x14ac:dyDescent="0.25">
      <c r="A123" s="124"/>
      <c r="B123" s="71" t="s">
        <v>134</v>
      </c>
      <c r="C123" s="32" t="s">
        <v>105</v>
      </c>
      <c r="D123" s="29">
        <f>+F123</f>
        <v>16000</v>
      </c>
      <c r="E123" s="109"/>
      <c r="F123" s="37">
        <f>SUM(G123:N123)</f>
        <v>16000</v>
      </c>
      <c r="G123" s="33"/>
      <c r="H123" s="33"/>
      <c r="I123" s="33"/>
      <c r="J123" s="33"/>
      <c r="K123" s="33"/>
      <c r="L123" s="33">
        <v>16000</v>
      </c>
      <c r="M123" s="33"/>
      <c r="N123" s="57"/>
    </row>
    <row r="124" spans="1:14" x14ac:dyDescent="0.25">
      <c r="A124" s="124"/>
      <c r="B124" s="70" t="s">
        <v>151</v>
      </c>
      <c r="C124" s="32" t="s">
        <v>105</v>
      </c>
      <c r="D124" s="29">
        <f t="shared" ref="D124:D126" si="64">+F124</f>
        <v>28000</v>
      </c>
      <c r="E124" s="109"/>
      <c r="F124" s="37">
        <f>SUM(G124:N124)</f>
        <v>28000</v>
      </c>
      <c r="G124" s="33"/>
      <c r="H124" s="33"/>
      <c r="I124" s="33"/>
      <c r="J124" s="33">
        <v>28000</v>
      </c>
      <c r="K124" s="33"/>
      <c r="L124" s="33"/>
      <c r="M124" s="33"/>
      <c r="N124" s="57"/>
    </row>
    <row r="125" spans="1:14" x14ac:dyDescent="0.25">
      <c r="A125" s="124"/>
      <c r="B125" s="70" t="s">
        <v>21</v>
      </c>
      <c r="C125" s="32" t="s">
        <v>105</v>
      </c>
      <c r="D125" s="29">
        <f t="shared" si="64"/>
        <v>28000</v>
      </c>
      <c r="E125" s="109"/>
      <c r="F125" s="37">
        <f>SUM(G125:N125)</f>
        <v>28000</v>
      </c>
      <c r="G125" s="33"/>
      <c r="H125" s="33"/>
      <c r="I125" s="33"/>
      <c r="J125" s="33">
        <v>28000</v>
      </c>
      <c r="K125" s="33"/>
      <c r="L125" s="33"/>
      <c r="M125" s="33"/>
      <c r="N125" s="57"/>
    </row>
    <row r="126" spans="1:14" x14ac:dyDescent="0.25">
      <c r="A126" s="124"/>
      <c r="B126" s="70" t="s">
        <v>22</v>
      </c>
      <c r="C126" s="32" t="s">
        <v>105</v>
      </c>
      <c r="D126" s="29">
        <f t="shared" si="64"/>
        <v>28000</v>
      </c>
      <c r="E126" s="109"/>
      <c r="F126" s="37">
        <f>SUM(G126:N126)</f>
        <v>28000</v>
      </c>
      <c r="G126" s="33"/>
      <c r="H126" s="33"/>
      <c r="I126" s="33"/>
      <c r="J126" s="33">
        <v>28000</v>
      </c>
      <c r="K126" s="33"/>
      <c r="L126" s="33"/>
      <c r="M126" s="33"/>
      <c r="N126" s="57"/>
    </row>
    <row r="127" spans="1:14" s="53" customFormat="1" ht="14.25" x14ac:dyDescent="0.2">
      <c r="A127" s="121">
        <v>5205</v>
      </c>
      <c r="B127" s="68" t="s">
        <v>84</v>
      </c>
      <c r="C127" s="45"/>
      <c r="D127" s="35">
        <f t="shared" ref="D127:N127" si="65">SUM(D128:D134)</f>
        <v>115028</v>
      </c>
      <c r="E127" s="111">
        <f t="shared" si="65"/>
        <v>36328</v>
      </c>
      <c r="F127" s="35">
        <f t="shared" si="65"/>
        <v>78700</v>
      </c>
      <c r="G127" s="35">
        <f t="shared" si="65"/>
        <v>0</v>
      </c>
      <c r="H127" s="35">
        <f t="shared" si="65"/>
        <v>4300</v>
      </c>
      <c r="I127" s="35">
        <f t="shared" si="65"/>
        <v>0</v>
      </c>
      <c r="J127" s="35">
        <f t="shared" si="65"/>
        <v>21380</v>
      </c>
      <c r="K127" s="35">
        <f t="shared" si="65"/>
        <v>0</v>
      </c>
      <c r="L127" s="35">
        <f t="shared" si="65"/>
        <v>0</v>
      </c>
      <c r="M127" s="35">
        <f t="shared" si="65"/>
        <v>0</v>
      </c>
      <c r="N127" s="35">
        <f t="shared" si="65"/>
        <v>53020</v>
      </c>
    </row>
    <row r="128" spans="1:14" x14ac:dyDescent="0.25">
      <c r="A128" s="124"/>
      <c r="B128" s="70" t="s">
        <v>20</v>
      </c>
      <c r="C128" s="32" t="s">
        <v>114</v>
      </c>
      <c r="D128" s="29">
        <f>+F128</f>
        <v>4300</v>
      </c>
      <c r="E128" s="109"/>
      <c r="F128" s="37">
        <f t="shared" ref="F128:F132" si="66">SUM(G128:N128)</f>
        <v>4300</v>
      </c>
      <c r="G128" s="33"/>
      <c r="H128" s="33">
        <v>4300</v>
      </c>
      <c r="I128" s="33"/>
      <c r="J128" s="33"/>
      <c r="K128" s="33"/>
      <c r="L128" s="33"/>
      <c r="M128" s="33"/>
      <c r="N128" s="57"/>
    </row>
    <row r="129" spans="1:14" x14ac:dyDescent="0.25">
      <c r="A129" s="124"/>
      <c r="B129" s="71" t="s">
        <v>23</v>
      </c>
      <c r="C129" s="32" t="s">
        <v>114</v>
      </c>
      <c r="D129" s="33">
        <f>+F129</f>
        <v>8460</v>
      </c>
      <c r="E129" s="109"/>
      <c r="F129" s="37">
        <f t="shared" si="66"/>
        <v>8460</v>
      </c>
      <c r="G129" s="33"/>
      <c r="H129" s="33"/>
      <c r="I129" s="33"/>
      <c r="J129" s="33">
        <f>4560+2700+1200</f>
        <v>8460</v>
      </c>
      <c r="K129" s="33"/>
      <c r="L129" s="33"/>
      <c r="M129" s="33"/>
      <c r="N129" s="57"/>
    </row>
    <row r="130" spans="1:14" x14ac:dyDescent="0.25">
      <c r="A130" s="124"/>
      <c r="B130" s="29" t="s">
        <v>143</v>
      </c>
      <c r="C130" s="32" t="s">
        <v>105</v>
      </c>
      <c r="D130" s="33">
        <f t="shared" ref="D130:D132" si="67">+F130</f>
        <v>720</v>
      </c>
      <c r="E130" s="109"/>
      <c r="F130" s="37">
        <f t="shared" si="66"/>
        <v>720</v>
      </c>
      <c r="G130" s="33"/>
      <c r="H130" s="33"/>
      <c r="I130" s="33"/>
      <c r="J130" s="33">
        <v>720</v>
      </c>
      <c r="K130" s="33"/>
      <c r="L130" s="33"/>
      <c r="M130" s="33"/>
      <c r="N130" s="57"/>
    </row>
    <row r="131" spans="1:14" x14ac:dyDescent="0.25">
      <c r="A131" s="124"/>
      <c r="B131" s="29" t="s">
        <v>144</v>
      </c>
      <c r="C131" s="32" t="s">
        <v>105</v>
      </c>
      <c r="D131" s="33">
        <f t="shared" si="67"/>
        <v>5000</v>
      </c>
      <c r="E131" s="109"/>
      <c r="F131" s="37">
        <f t="shared" si="66"/>
        <v>5000</v>
      </c>
      <c r="G131" s="33"/>
      <c r="H131" s="33"/>
      <c r="I131" s="33"/>
      <c r="J131" s="33">
        <v>5000</v>
      </c>
      <c r="K131" s="33"/>
      <c r="L131" s="33"/>
      <c r="M131" s="33"/>
      <c r="N131" s="57"/>
    </row>
    <row r="132" spans="1:14" x14ac:dyDescent="0.25">
      <c r="A132" s="124"/>
      <c r="B132" s="29" t="s">
        <v>145</v>
      </c>
      <c r="C132" s="32" t="s">
        <v>105</v>
      </c>
      <c r="D132" s="33">
        <f t="shared" si="67"/>
        <v>6600</v>
      </c>
      <c r="E132" s="109"/>
      <c r="F132" s="37">
        <f t="shared" si="66"/>
        <v>6600</v>
      </c>
      <c r="G132" s="33"/>
      <c r="H132" s="33"/>
      <c r="I132" s="33"/>
      <c r="J132" s="33">
        <v>6600</v>
      </c>
      <c r="K132" s="33"/>
      <c r="L132" s="33"/>
      <c r="M132" s="33"/>
      <c r="N132" s="57"/>
    </row>
    <row r="133" spans="1:14" x14ac:dyDescent="0.25">
      <c r="A133" s="124"/>
      <c r="B133" s="29" t="s">
        <v>146</v>
      </c>
      <c r="C133" s="32" t="s">
        <v>105</v>
      </c>
      <c r="D133" s="33">
        <f t="shared" ref="D133" si="68">+F133</f>
        <v>600</v>
      </c>
      <c r="E133" s="109"/>
      <c r="F133" s="37">
        <f t="shared" ref="F133:F134" si="69">SUM(G133:N133)</f>
        <v>600</v>
      </c>
      <c r="G133" s="33"/>
      <c r="H133" s="33"/>
      <c r="I133" s="33"/>
      <c r="J133" s="33">
        <v>600</v>
      </c>
      <c r="K133" s="33"/>
      <c r="L133" s="33"/>
      <c r="M133" s="33"/>
      <c r="N133" s="57"/>
    </row>
    <row r="134" spans="1:14" ht="60" x14ac:dyDescent="0.25">
      <c r="A134" s="124"/>
      <c r="B134" s="39" t="s">
        <v>34</v>
      </c>
      <c r="C134" s="25" t="s">
        <v>204</v>
      </c>
      <c r="D134" s="100">
        <f>96498-7150</f>
        <v>89348</v>
      </c>
      <c r="E134" s="112">
        <v>36328</v>
      </c>
      <c r="F134" s="37">
        <f t="shared" si="69"/>
        <v>53020</v>
      </c>
      <c r="G134" s="37"/>
      <c r="H134" s="37"/>
      <c r="I134" s="37"/>
      <c r="J134" s="37"/>
      <c r="K134" s="37"/>
      <c r="L134" s="37"/>
      <c r="M134" s="37"/>
      <c r="N134" s="38">
        <f>+D134-E134</f>
        <v>53020</v>
      </c>
    </row>
    <row r="135" spans="1:14" s="53" customFormat="1" ht="28.5" x14ac:dyDescent="0.2">
      <c r="A135" s="121">
        <v>5206</v>
      </c>
      <c r="B135" s="68" t="s">
        <v>85</v>
      </c>
      <c r="C135" s="45"/>
      <c r="D135" s="35">
        <f>+D136</f>
        <v>2355172</v>
      </c>
      <c r="E135" s="111">
        <f t="shared" ref="E135:F136" si="70">+E136</f>
        <v>0</v>
      </c>
      <c r="F135" s="35">
        <f t="shared" si="70"/>
        <v>2355172</v>
      </c>
      <c r="G135" s="35">
        <f t="shared" ref="G135:G136" si="71">+G136</f>
        <v>0</v>
      </c>
      <c r="H135" s="35">
        <f t="shared" ref="H135:L136" si="72">+H136</f>
        <v>0</v>
      </c>
      <c r="I135" s="35">
        <f t="shared" si="72"/>
        <v>0</v>
      </c>
      <c r="J135" s="35">
        <f t="shared" si="72"/>
        <v>0</v>
      </c>
      <c r="K135" s="35">
        <f t="shared" si="72"/>
        <v>0</v>
      </c>
      <c r="L135" s="35">
        <f t="shared" si="72"/>
        <v>0</v>
      </c>
      <c r="M135" s="35">
        <f>+M136</f>
        <v>0</v>
      </c>
      <c r="N135" s="35">
        <f>+N136</f>
        <v>2355172</v>
      </c>
    </row>
    <row r="136" spans="1:14" s="53" customFormat="1" ht="14.25" x14ac:dyDescent="0.2">
      <c r="A136" s="125"/>
      <c r="B136" s="88" t="s">
        <v>0</v>
      </c>
      <c r="C136" s="44"/>
      <c r="D136" s="30">
        <f>+D137</f>
        <v>2355172</v>
      </c>
      <c r="E136" s="113">
        <f t="shared" si="70"/>
        <v>0</v>
      </c>
      <c r="F136" s="30">
        <f t="shared" si="70"/>
        <v>2355172</v>
      </c>
      <c r="G136" s="30">
        <f t="shared" si="71"/>
        <v>0</v>
      </c>
      <c r="H136" s="30">
        <f t="shared" si="72"/>
        <v>0</v>
      </c>
      <c r="I136" s="30">
        <f t="shared" si="72"/>
        <v>0</v>
      </c>
      <c r="J136" s="30">
        <f t="shared" si="72"/>
        <v>0</v>
      </c>
      <c r="K136" s="30">
        <f t="shared" si="72"/>
        <v>0</v>
      </c>
      <c r="L136" s="30">
        <f t="shared" si="72"/>
        <v>0</v>
      </c>
      <c r="M136" s="30">
        <f>+M137</f>
        <v>0</v>
      </c>
      <c r="N136" s="30">
        <f>+N137</f>
        <v>2355172</v>
      </c>
    </row>
    <row r="137" spans="1:14" ht="135" x14ac:dyDescent="0.25">
      <c r="A137" s="124"/>
      <c r="B137" s="71" t="s">
        <v>49</v>
      </c>
      <c r="C137" s="25" t="s">
        <v>47</v>
      </c>
      <c r="D137" s="26">
        <v>2355172</v>
      </c>
      <c r="E137" s="112"/>
      <c r="F137" s="37">
        <f>SUM(G137:N137)</f>
        <v>2355172</v>
      </c>
      <c r="G137" s="37"/>
      <c r="H137" s="37"/>
      <c r="I137" s="37"/>
      <c r="J137" s="37"/>
      <c r="K137" s="37"/>
      <c r="L137" s="37"/>
      <c r="M137" s="37"/>
      <c r="N137" s="38">
        <f>+D137-E137</f>
        <v>2355172</v>
      </c>
    </row>
    <row r="138" spans="1:14" s="53" customFormat="1" ht="48.75" customHeight="1" x14ac:dyDescent="0.2">
      <c r="A138" s="123" t="s">
        <v>72</v>
      </c>
      <c r="B138" s="87" t="s">
        <v>73</v>
      </c>
      <c r="C138" s="27"/>
      <c r="D138" s="28">
        <f>+D139+D149+D169+D145</f>
        <v>12670580</v>
      </c>
      <c r="E138" s="108">
        <f t="shared" ref="E138:N138" si="73">+E139+E149+E169+E145</f>
        <v>351500</v>
      </c>
      <c r="F138" s="28">
        <f t="shared" si="73"/>
        <v>2040068</v>
      </c>
      <c r="G138" s="28">
        <f t="shared" si="73"/>
        <v>282000</v>
      </c>
      <c r="H138" s="28">
        <f t="shared" si="73"/>
        <v>15500</v>
      </c>
      <c r="I138" s="28">
        <f t="shared" si="73"/>
        <v>0</v>
      </c>
      <c r="J138" s="28">
        <f t="shared" si="73"/>
        <v>0</v>
      </c>
      <c r="K138" s="28">
        <f t="shared" si="73"/>
        <v>0</v>
      </c>
      <c r="L138" s="28">
        <f t="shared" si="73"/>
        <v>883463</v>
      </c>
      <c r="M138" s="28">
        <f t="shared" si="73"/>
        <v>0</v>
      </c>
      <c r="N138" s="28">
        <f t="shared" si="73"/>
        <v>859105</v>
      </c>
    </row>
    <row r="139" spans="1:14" s="53" customFormat="1" ht="28.5" x14ac:dyDescent="0.2">
      <c r="A139" s="121">
        <v>5203</v>
      </c>
      <c r="B139" s="68" t="s">
        <v>82</v>
      </c>
      <c r="C139" s="45"/>
      <c r="D139" s="35">
        <f t="shared" ref="D139:N139" si="74">SUM(D140:D144)</f>
        <v>11527617</v>
      </c>
      <c r="E139" s="111">
        <f t="shared" si="74"/>
        <v>336000</v>
      </c>
      <c r="F139" s="35">
        <f t="shared" si="74"/>
        <v>897105</v>
      </c>
      <c r="G139" s="35">
        <f t="shared" si="74"/>
        <v>12000</v>
      </c>
      <c r="H139" s="35">
        <f t="shared" si="74"/>
        <v>0</v>
      </c>
      <c r="I139" s="35">
        <f t="shared" si="74"/>
        <v>0</v>
      </c>
      <c r="J139" s="35">
        <f t="shared" si="74"/>
        <v>0</v>
      </c>
      <c r="K139" s="35">
        <f t="shared" si="74"/>
        <v>0</v>
      </c>
      <c r="L139" s="35">
        <f t="shared" si="74"/>
        <v>26000</v>
      </c>
      <c r="M139" s="35">
        <f t="shared" si="74"/>
        <v>0</v>
      </c>
      <c r="N139" s="35">
        <f t="shared" si="74"/>
        <v>859105</v>
      </c>
    </row>
    <row r="140" spans="1:14" x14ac:dyDescent="0.25">
      <c r="A140" s="119"/>
      <c r="B140" s="86" t="s">
        <v>167</v>
      </c>
      <c r="C140" s="32" t="s">
        <v>105</v>
      </c>
      <c r="D140" s="29">
        <f t="shared" ref="D140:D143" si="75">+F140</f>
        <v>12000</v>
      </c>
      <c r="E140" s="109"/>
      <c r="F140" s="37">
        <f>SUM(G140:N140)</f>
        <v>12000</v>
      </c>
      <c r="G140" s="33">
        <v>12000</v>
      </c>
      <c r="H140" s="33"/>
      <c r="I140" s="33"/>
      <c r="J140" s="33"/>
      <c r="K140" s="33"/>
      <c r="L140" s="33"/>
      <c r="M140" s="33"/>
      <c r="N140" s="57"/>
    </row>
    <row r="141" spans="1:14" ht="30" x14ac:dyDescent="0.25">
      <c r="A141" s="119"/>
      <c r="B141" s="71" t="s">
        <v>170</v>
      </c>
      <c r="C141" s="32" t="s">
        <v>105</v>
      </c>
      <c r="D141" s="29">
        <f t="shared" si="75"/>
        <v>20000</v>
      </c>
      <c r="E141" s="109"/>
      <c r="F141" s="37">
        <f>SUM(G141:N141)</f>
        <v>20000</v>
      </c>
      <c r="G141" s="33"/>
      <c r="H141" s="33"/>
      <c r="I141" s="33"/>
      <c r="J141" s="33"/>
      <c r="K141" s="33"/>
      <c r="L141" s="33">
        <v>20000</v>
      </c>
      <c r="M141" s="33"/>
      <c r="N141" s="57"/>
    </row>
    <row r="142" spans="1:14" ht="30" x14ac:dyDescent="0.25">
      <c r="A142" s="119"/>
      <c r="B142" s="70" t="s">
        <v>173</v>
      </c>
      <c r="C142" s="32" t="s">
        <v>105</v>
      </c>
      <c r="D142" s="29">
        <f t="shared" si="75"/>
        <v>1000</v>
      </c>
      <c r="E142" s="109"/>
      <c r="F142" s="37">
        <f>SUM(G142:N142)</f>
        <v>1000</v>
      </c>
      <c r="G142" s="33"/>
      <c r="H142" s="33"/>
      <c r="I142" s="33"/>
      <c r="J142" s="33"/>
      <c r="K142" s="33"/>
      <c r="L142" s="33">
        <v>1000</v>
      </c>
      <c r="M142" s="33"/>
      <c r="N142" s="57"/>
    </row>
    <row r="143" spans="1:14" ht="45" x14ac:dyDescent="0.25">
      <c r="A143" s="119"/>
      <c r="B143" s="39" t="s">
        <v>174</v>
      </c>
      <c r="C143" s="32" t="s">
        <v>105</v>
      </c>
      <c r="D143" s="29">
        <f t="shared" si="75"/>
        <v>5000</v>
      </c>
      <c r="E143" s="109"/>
      <c r="F143" s="37">
        <f>SUM(G143:N143)</f>
        <v>5000</v>
      </c>
      <c r="G143" s="33"/>
      <c r="H143" s="33"/>
      <c r="I143" s="33"/>
      <c r="J143" s="33"/>
      <c r="K143" s="33"/>
      <c r="L143" s="33">
        <v>5000</v>
      </c>
      <c r="M143" s="33"/>
      <c r="N143" s="57"/>
    </row>
    <row r="144" spans="1:14" ht="135" x14ac:dyDescent="0.25">
      <c r="A144" s="119"/>
      <c r="B144" s="70" t="s">
        <v>30</v>
      </c>
      <c r="C144" s="25" t="s">
        <v>205</v>
      </c>
      <c r="D144" s="26">
        <v>11489617</v>
      </c>
      <c r="E144" s="112">
        <v>336000</v>
      </c>
      <c r="F144" s="37">
        <f>SUM(G144:N144)</f>
        <v>859105</v>
      </c>
      <c r="G144" s="37"/>
      <c r="H144" s="37"/>
      <c r="I144" s="37"/>
      <c r="J144" s="37"/>
      <c r="K144" s="37"/>
      <c r="L144" s="37"/>
      <c r="M144" s="37"/>
      <c r="N144" s="38">
        <v>859105</v>
      </c>
    </row>
    <row r="145" spans="1:14" s="53" customFormat="1" ht="14.25" x14ac:dyDescent="0.2">
      <c r="A145" s="121">
        <v>5205</v>
      </c>
      <c r="B145" s="68" t="s">
        <v>84</v>
      </c>
      <c r="C145" s="45"/>
      <c r="D145" s="35">
        <f>SUM(D146:D148)</f>
        <v>8590</v>
      </c>
      <c r="E145" s="111">
        <f t="shared" ref="E145:N145" si="76">SUM(E146:E148)</f>
        <v>0</v>
      </c>
      <c r="F145" s="35">
        <f t="shared" si="76"/>
        <v>8590</v>
      </c>
      <c r="G145" s="35">
        <f t="shared" si="76"/>
        <v>0</v>
      </c>
      <c r="H145" s="35">
        <f t="shared" si="76"/>
        <v>0</v>
      </c>
      <c r="I145" s="35">
        <f t="shared" si="76"/>
        <v>0</v>
      </c>
      <c r="J145" s="35">
        <f t="shared" si="76"/>
        <v>0</v>
      </c>
      <c r="K145" s="35">
        <f t="shared" si="76"/>
        <v>0</v>
      </c>
      <c r="L145" s="35">
        <f t="shared" si="76"/>
        <v>8590</v>
      </c>
      <c r="M145" s="35">
        <f t="shared" si="76"/>
        <v>0</v>
      </c>
      <c r="N145" s="35">
        <f t="shared" si="76"/>
        <v>0</v>
      </c>
    </row>
    <row r="146" spans="1:14" x14ac:dyDescent="0.25">
      <c r="A146" s="119"/>
      <c r="B146" s="70" t="s">
        <v>200</v>
      </c>
      <c r="C146" s="32" t="s">
        <v>105</v>
      </c>
      <c r="D146" s="29">
        <f t="shared" ref="D146:D148" si="77">+F146</f>
        <v>2650</v>
      </c>
      <c r="E146" s="109"/>
      <c r="F146" s="37">
        <f>SUM(G146:N146)</f>
        <v>2650</v>
      </c>
      <c r="G146" s="33"/>
      <c r="H146" s="33"/>
      <c r="I146" s="33"/>
      <c r="J146" s="33"/>
      <c r="K146" s="33"/>
      <c r="L146" s="33">
        <v>2650</v>
      </c>
      <c r="M146" s="33"/>
      <c r="N146" s="57"/>
    </row>
    <row r="147" spans="1:14" x14ac:dyDescent="0.25">
      <c r="A147" s="119"/>
      <c r="B147" s="70" t="s">
        <v>201</v>
      </c>
      <c r="C147" s="32" t="s">
        <v>105</v>
      </c>
      <c r="D147" s="29">
        <f t="shared" si="77"/>
        <v>2200</v>
      </c>
      <c r="E147" s="109"/>
      <c r="F147" s="37">
        <f>SUM(G147:N147)</f>
        <v>2200</v>
      </c>
      <c r="G147" s="33"/>
      <c r="H147" s="33"/>
      <c r="I147" s="33"/>
      <c r="J147" s="33"/>
      <c r="K147" s="33"/>
      <c r="L147" s="33">
        <v>2200</v>
      </c>
      <c r="M147" s="33"/>
      <c r="N147" s="57"/>
    </row>
    <row r="148" spans="1:14" x14ac:dyDescent="0.25">
      <c r="A148" s="119"/>
      <c r="B148" s="70" t="s">
        <v>202</v>
      </c>
      <c r="C148" s="32" t="s">
        <v>105</v>
      </c>
      <c r="D148" s="29">
        <f t="shared" si="77"/>
        <v>3740</v>
      </c>
      <c r="E148" s="109"/>
      <c r="F148" s="37">
        <f>SUM(G148:N148)</f>
        <v>3740</v>
      </c>
      <c r="G148" s="33"/>
      <c r="H148" s="33"/>
      <c r="I148" s="33"/>
      <c r="J148" s="33"/>
      <c r="K148" s="33"/>
      <c r="L148" s="33">
        <v>3740</v>
      </c>
      <c r="M148" s="33"/>
      <c r="N148" s="57"/>
    </row>
    <row r="149" spans="1:14" s="53" customFormat="1" ht="17.25" customHeight="1" x14ac:dyDescent="0.2">
      <c r="A149" s="121">
        <v>5206</v>
      </c>
      <c r="B149" s="68" t="s">
        <v>85</v>
      </c>
      <c r="C149" s="45"/>
      <c r="D149" s="35">
        <f t="shared" ref="D149:N149" si="78">+D150+D165</f>
        <v>1117373</v>
      </c>
      <c r="E149" s="111">
        <f t="shared" si="78"/>
        <v>15500</v>
      </c>
      <c r="F149" s="35">
        <f t="shared" si="78"/>
        <v>1117373</v>
      </c>
      <c r="G149" s="35">
        <f t="shared" si="78"/>
        <v>270000</v>
      </c>
      <c r="H149" s="35">
        <f t="shared" si="78"/>
        <v>15500</v>
      </c>
      <c r="I149" s="35">
        <f t="shared" si="78"/>
        <v>0</v>
      </c>
      <c r="J149" s="35">
        <f t="shared" si="78"/>
        <v>0</v>
      </c>
      <c r="K149" s="35">
        <f t="shared" si="78"/>
        <v>0</v>
      </c>
      <c r="L149" s="35">
        <f t="shared" si="78"/>
        <v>831873</v>
      </c>
      <c r="M149" s="35">
        <f t="shared" si="78"/>
        <v>0</v>
      </c>
      <c r="N149" s="35">
        <f t="shared" si="78"/>
        <v>0</v>
      </c>
    </row>
    <row r="150" spans="1:14" s="53" customFormat="1" ht="17.25" customHeight="1" x14ac:dyDescent="0.2">
      <c r="A150" s="125"/>
      <c r="B150" s="88" t="s">
        <v>0</v>
      </c>
      <c r="C150" s="44"/>
      <c r="D150" s="30">
        <f t="shared" ref="D150:N150" si="79">SUM(D151:D164)</f>
        <v>1057373</v>
      </c>
      <c r="E150" s="113">
        <f t="shared" si="79"/>
        <v>15500</v>
      </c>
      <c r="F150" s="30">
        <f t="shared" si="79"/>
        <v>1057373</v>
      </c>
      <c r="G150" s="30">
        <f t="shared" si="79"/>
        <v>270000</v>
      </c>
      <c r="H150" s="30">
        <f t="shared" si="79"/>
        <v>15500</v>
      </c>
      <c r="I150" s="30">
        <f t="shared" si="79"/>
        <v>0</v>
      </c>
      <c r="J150" s="30">
        <f t="shared" si="79"/>
        <v>0</v>
      </c>
      <c r="K150" s="30">
        <f t="shared" si="79"/>
        <v>0</v>
      </c>
      <c r="L150" s="30">
        <f t="shared" si="79"/>
        <v>771873</v>
      </c>
      <c r="M150" s="30">
        <f t="shared" si="79"/>
        <v>0</v>
      </c>
      <c r="N150" s="30">
        <f t="shared" si="79"/>
        <v>0</v>
      </c>
    </row>
    <row r="151" spans="1:14" ht="45" x14ac:dyDescent="0.25">
      <c r="A151" s="119"/>
      <c r="B151" s="72" t="s">
        <v>153</v>
      </c>
      <c r="C151" s="41" t="s">
        <v>105</v>
      </c>
      <c r="D151" s="26">
        <f t="shared" ref="D151:D156" si="80">+F151</f>
        <v>150000</v>
      </c>
      <c r="E151" s="109"/>
      <c r="F151" s="33">
        <f t="shared" ref="F151:F164" si="81">SUM(G151:N151)</f>
        <v>150000</v>
      </c>
      <c r="G151" s="33"/>
      <c r="H151" s="33"/>
      <c r="I151" s="33"/>
      <c r="J151" s="33"/>
      <c r="K151" s="33"/>
      <c r="L151" s="33">
        <v>150000</v>
      </c>
      <c r="M151" s="33"/>
      <c r="N151" s="57"/>
    </row>
    <row r="152" spans="1:14" ht="45" x14ac:dyDescent="0.25">
      <c r="A152" s="119"/>
      <c r="B152" s="89" t="s">
        <v>154</v>
      </c>
      <c r="C152" s="41" t="s">
        <v>105</v>
      </c>
      <c r="D152" s="26">
        <f t="shared" si="80"/>
        <v>36000</v>
      </c>
      <c r="E152" s="109"/>
      <c r="F152" s="33">
        <f t="shared" si="81"/>
        <v>36000</v>
      </c>
      <c r="G152" s="33"/>
      <c r="H152" s="33"/>
      <c r="I152" s="33"/>
      <c r="J152" s="33"/>
      <c r="K152" s="33"/>
      <c r="L152" s="33">
        <v>36000</v>
      </c>
      <c r="M152" s="33"/>
      <c r="N152" s="57"/>
    </row>
    <row r="153" spans="1:14" ht="30" x14ac:dyDescent="0.25">
      <c r="A153" s="119"/>
      <c r="B153" s="90" t="s">
        <v>155</v>
      </c>
      <c r="C153" s="41" t="s">
        <v>105</v>
      </c>
      <c r="D153" s="26">
        <f t="shared" si="80"/>
        <v>185581</v>
      </c>
      <c r="E153" s="109"/>
      <c r="F153" s="33">
        <f t="shared" si="81"/>
        <v>185581</v>
      </c>
      <c r="G153" s="33"/>
      <c r="H153" s="33"/>
      <c r="I153" s="33"/>
      <c r="J153" s="33"/>
      <c r="K153" s="33"/>
      <c r="L153" s="33">
        <v>185581</v>
      </c>
      <c r="M153" s="33"/>
      <c r="N153" s="57"/>
    </row>
    <row r="154" spans="1:14" ht="30" x14ac:dyDescent="0.25">
      <c r="A154" s="119"/>
      <c r="B154" s="90" t="s">
        <v>156</v>
      </c>
      <c r="C154" s="41" t="s">
        <v>105</v>
      </c>
      <c r="D154" s="26">
        <f t="shared" si="80"/>
        <v>117772</v>
      </c>
      <c r="E154" s="109"/>
      <c r="F154" s="33">
        <f t="shared" si="81"/>
        <v>117772</v>
      </c>
      <c r="G154" s="33"/>
      <c r="H154" s="33"/>
      <c r="I154" s="33"/>
      <c r="J154" s="33"/>
      <c r="K154" s="33"/>
      <c r="L154" s="33">
        <v>117772</v>
      </c>
      <c r="M154" s="33"/>
      <c r="N154" s="57"/>
    </row>
    <row r="155" spans="1:14" ht="30" x14ac:dyDescent="0.25">
      <c r="A155" s="119"/>
      <c r="B155" s="90" t="s">
        <v>157</v>
      </c>
      <c r="C155" s="41" t="s">
        <v>105</v>
      </c>
      <c r="D155" s="26">
        <f t="shared" si="80"/>
        <v>84520</v>
      </c>
      <c r="E155" s="109"/>
      <c r="F155" s="33">
        <f t="shared" si="81"/>
        <v>84520</v>
      </c>
      <c r="G155" s="33"/>
      <c r="H155" s="33"/>
      <c r="I155" s="33"/>
      <c r="J155" s="33"/>
      <c r="K155" s="33"/>
      <c r="L155" s="33">
        <v>84520</v>
      </c>
      <c r="M155" s="33"/>
      <c r="N155" s="57"/>
    </row>
    <row r="156" spans="1:14" ht="30" x14ac:dyDescent="0.25">
      <c r="A156" s="119"/>
      <c r="B156" s="91" t="s">
        <v>158</v>
      </c>
      <c r="C156" s="41" t="s">
        <v>105</v>
      </c>
      <c r="D156" s="26">
        <f t="shared" si="80"/>
        <v>64000</v>
      </c>
      <c r="E156" s="109"/>
      <c r="F156" s="33">
        <f t="shared" si="81"/>
        <v>64000</v>
      </c>
      <c r="G156" s="33"/>
      <c r="H156" s="33"/>
      <c r="I156" s="33"/>
      <c r="J156" s="33"/>
      <c r="K156" s="33"/>
      <c r="L156" s="33">
        <v>64000</v>
      </c>
      <c r="M156" s="33"/>
      <c r="N156" s="57"/>
    </row>
    <row r="157" spans="1:14" ht="45" x14ac:dyDescent="0.25">
      <c r="A157" s="119"/>
      <c r="B157" s="90" t="s">
        <v>160</v>
      </c>
      <c r="C157" s="41" t="s">
        <v>105</v>
      </c>
      <c r="D157" s="26">
        <f t="shared" ref="D157:D164" si="82">+F157</f>
        <v>50000</v>
      </c>
      <c r="E157" s="109"/>
      <c r="F157" s="33">
        <f t="shared" si="81"/>
        <v>50000</v>
      </c>
      <c r="G157" s="33"/>
      <c r="H157" s="33"/>
      <c r="I157" s="33"/>
      <c r="J157" s="33"/>
      <c r="K157" s="33"/>
      <c r="L157" s="33">
        <v>50000</v>
      </c>
      <c r="M157" s="33"/>
      <c r="N157" s="57"/>
    </row>
    <row r="158" spans="1:14" ht="45" x14ac:dyDescent="0.25">
      <c r="A158" s="119"/>
      <c r="B158" s="90" t="s">
        <v>159</v>
      </c>
      <c r="C158" s="41" t="s">
        <v>105</v>
      </c>
      <c r="D158" s="26">
        <f t="shared" si="82"/>
        <v>58000</v>
      </c>
      <c r="E158" s="109"/>
      <c r="F158" s="33">
        <f t="shared" si="81"/>
        <v>58000</v>
      </c>
      <c r="G158" s="33"/>
      <c r="H158" s="33"/>
      <c r="I158" s="33"/>
      <c r="J158" s="33"/>
      <c r="K158" s="33"/>
      <c r="L158" s="33">
        <v>58000</v>
      </c>
      <c r="M158" s="33"/>
      <c r="N158" s="57"/>
    </row>
    <row r="159" spans="1:14" ht="30" x14ac:dyDescent="0.25">
      <c r="A159" s="119"/>
      <c r="B159" s="90" t="s">
        <v>168</v>
      </c>
      <c r="C159" s="41" t="s">
        <v>29</v>
      </c>
      <c r="D159" s="26">
        <f t="shared" ref="D159" si="83">+F159</f>
        <v>15500</v>
      </c>
      <c r="E159" s="109">
        <v>15500</v>
      </c>
      <c r="F159" s="33">
        <f t="shared" si="81"/>
        <v>15500</v>
      </c>
      <c r="G159" s="33"/>
      <c r="H159" s="33">
        <v>15500</v>
      </c>
      <c r="I159" s="33"/>
      <c r="J159" s="33"/>
      <c r="K159" s="33"/>
      <c r="L159" s="57"/>
      <c r="M159" s="33"/>
      <c r="N159" s="57"/>
    </row>
    <row r="160" spans="1:14" ht="30" x14ac:dyDescent="0.25">
      <c r="A160" s="119"/>
      <c r="B160" s="71" t="s">
        <v>203</v>
      </c>
      <c r="C160" s="41" t="s">
        <v>105</v>
      </c>
      <c r="D160" s="26">
        <f t="shared" si="82"/>
        <v>16000</v>
      </c>
      <c r="E160" s="31"/>
      <c r="F160" s="33">
        <f t="shared" si="81"/>
        <v>16000</v>
      </c>
      <c r="G160" s="33"/>
      <c r="H160" s="33"/>
      <c r="I160" s="33"/>
      <c r="J160" s="33"/>
      <c r="K160" s="33"/>
      <c r="L160" s="57">
        <v>16000</v>
      </c>
      <c r="M160" s="33"/>
      <c r="N160" s="57"/>
    </row>
    <row r="161" spans="1:14" ht="15.75" customHeight="1" x14ac:dyDescent="0.25">
      <c r="A161" s="119"/>
      <c r="B161" s="92" t="s">
        <v>169</v>
      </c>
      <c r="C161" s="25" t="s">
        <v>105</v>
      </c>
      <c r="D161" s="26">
        <f t="shared" ref="D161" si="84">+F161</f>
        <v>10000</v>
      </c>
      <c r="E161" s="31"/>
      <c r="F161" s="33">
        <f t="shared" si="81"/>
        <v>10000</v>
      </c>
      <c r="G161" s="33"/>
      <c r="H161" s="33"/>
      <c r="I161" s="33"/>
      <c r="J161" s="33"/>
      <c r="K161" s="33"/>
      <c r="L161" s="33">
        <v>10000</v>
      </c>
      <c r="M161" s="33"/>
      <c r="N161" s="57"/>
    </row>
    <row r="162" spans="1:14" ht="30" x14ac:dyDescent="0.25">
      <c r="A162" s="119"/>
      <c r="B162" s="84" t="s">
        <v>165</v>
      </c>
      <c r="C162" s="25" t="s">
        <v>105</v>
      </c>
      <c r="D162" s="26">
        <f t="shared" si="82"/>
        <v>120000</v>
      </c>
      <c r="E162" s="31"/>
      <c r="F162" s="33">
        <f t="shared" si="81"/>
        <v>120000</v>
      </c>
      <c r="G162" s="33">
        <v>120000</v>
      </c>
      <c r="H162" s="33"/>
      <c r="I162" s="33"/>
      <c r="J162" s="33"/>
      <c r="K162" s="33"/>
      <c r="L162" s="33"/>
      <c r="M162" s="33"/>
      <c r="N162" s="57"/>
    </row>
    <row r="163" spans="1:14" ht="45" x14ac:dyDescent="0.25">
      <c r="A163" s="119"/>
      <c r="B163" s="84" t="s">
        <v>166</v>
      </c>
      <c r="C163" s="25" t="s">
        <v>105</v>
      </c>
      <c r="D163" s="26">
        <f t="shared" si="82"/>
        <v>80000</v>
      </c>
      <c r="E163" s="109"/>
      <c r="F163" s="33">
        <f t="shared" si="81"/>
        <v>80000</v>
      </c>
      <c r="G163" s="33">
        <v>80000</v>
      </c>
      <c r="H163" s="33"/>
      <c r="I163" s="33"/>
      <c r="J163" s="33"/>
      <c r="K163" s="33"/>
      <c r="L163" s="33"/>
      <c r="M163" s="33"/>
      <c r="N163" s="57"/>
    </row>
    <row r="164" spans="1:14" ht="45" x14ac:dyDescent="0.25">
      <c r="A164" s="119"/>
      <c r="B164" s="86" t="s">
        <v>164</v>
      </c>
      <c r="C164" s="25" t="s">
        <v>105</v>
      </c>
      <c r="D164" s="26">
        <f t="shared" si="82"/>
        <v>70000</v>
      </c>
      <c r="E164" s="31"/>
      <c r="F164" s="33">
        <f t="shared" si="81"/>
        <v>70000</v>
      </c>
      <c r="G164" s="33">
        <v>70000</v>
      </c>
      <c r="H164" s="33"/>
      <c r="I164" s="33"/>
      <c r="J164" s="33"/>
      <c r="K164" s="33"/>
      <c r="L164" s="33"/>
      <c r="M164" s="33"/>
      <c r="N164" s="57"/>
    </row>
    <row r="165" spans="1:14" s="53" customFormat="1" ht="14.25" x14ac:dyDescent="0.2">
      <c r="A165" s="121"/>
      <c r="B165" s="68" t="s">
        <v>61</v>
      </c>
      <c r="C165" s="45"/>
      <c r="D165" s="35">
        <f>SUM(D166:D168)</f>
        <v>60000</v>
      </c>
      <c r="E165" s="111">
        <f t="shared" ref="E165:N165" si="85">SUM(E166:E168)</f>
        <v>0</v>
      </c>
      <c r="F165" s="35">
        <f t="shared" si="85"/>
        <v>60000</v>
      </c>
      <c r="G165" s="35">
        <f t="shared" si="85"/>
        <v>0</v>
      </c>
      <c r="H165" s="35">
        <f t="shared" si="85"/>
        <v>0</v>
      </c>
      <c r="I165" s="35">
        <f t="shared" si="85"/>
        <v>0</v>
      </c>
      <c r="J165" s="35">
        <f t="shared" si="85"/>
        <v>0</v>
      </c>
      <c r="K165" s="35">
        <f t="shared" si="85"/>
        <v>0</v>
      </c>
      <c r="L165" s="35">
        <f t="shared" si="85"/>
        <v>60000</v>
      </c>
      <c r="M165" s="35">
        <f t="shared" si="85"/>
        <v>0</v>
      </c>
      <c r="N165" s="35">
        <f t="shared" si="85"/>
        <v>0</v>
      </c>
    </row>
    <row r="166" spans="1:14" ht="30.75" customHeight="1" x14ac:dyDescent="0.25">
      <c r="A166" s="119"/>
      <c r="B166" s="89" t="s">
        <v>162</v>
      </c>
      <c r="C166" s="41" t="s">
        <v>105</v>
      </c>
      <c r="D166" s="26">
        <f>+F166</f>
        <v>15000</v>
      </c>
      <c r="E166" s="109"/>
      <c r="F166" s="33">
        <f>SUM(G166:N166)</f>
        <v>15000</v>
      </c>
      <c r="G166" s="33"/>
      <c r="H166" s="33"/>
      <c r="I166" s="33"/>
      <c r="J166" s="33"/>
      <c r="K166" s="33"/>
      <c r="L166" s="33">
        <v>15000</v>
      </c>
      <c r="M166" s="33"/>
      <c r="N166" s="57"/>
    </row>
    <row r="167" spans="1:14" ht="90" x14ac:dyDescent="0.25">
      <c r="A167" s="119"/>
      <c r="B167" s="89" t="s">
        <v>161</v>
      </c>
      <c r="C167" s="41" t="s">
        <v>105</v>
      </c>
      <c r="D167" s="26">
        <f>+F167</f>
        <v>15000</v>
      </c>
      <c r="E167" s="109"/>
      <c r="F167" s="33">
        <f>SUM(G167:N167)</f>
        <v>15000</v>
      </c>
      <c r="G167" s="33"/>
      <c r="H167" s="33"/>
      <c r="I167" s="33"/>
      <c r="J167" s="33"/>
      <c r="K167" s="33"/>
      <c r="L167" s="33">
        <v>15000</v>
      </c>
      <c r="M167" s="33"/>
      <c r="N167" s="57"/>
    </row>
    <row r="168" spans="1:14" ht="30" x14ac:dyDescent="0.25">
      <c r="A168" s="119"/>
      <c r="B168" s="90" t="s">
        <v>163</v>
      </c>
      <c r="C168" s="41" t="s">
        <v>105</v>
      </c>
      <c r="D168" s="26">
        <f>+F168</f>
        <v>30000</v>
      </c>
      <c r="E168" s="109"/>
      <c r="F168" s="33">
        <f>SUM(G168:N168)</f>
        <v>30000</v>
      </c>
      <c r="G168" s="33"/>
      <c r="H168" s="33"/>
      <c r="I168" s="33"/>
      <c r="J168" s="33"/>
      <c r="K168" s="33"/>
      <c r="L168" s="33">
        <v>30000</v>
      </c>
      <c r="M168" s="33"/>
      <c r="N168" s="57"/>
    </row>
    <row r="169" spans="1:14" s="53" customFormat="1" ht="14.25" x14ac:dyDescent="0.2">
      <c r="A169" s="121">
        <v>5219</v>
      </c>
      <c r="B169" s="68" t="s">
        <v>87</v>
      </c>
      <c r="C169" s="93"/>
      <c r="D169" s="19">
        <f>SUM(D170:D171)</f>
        <v>17000</v>
      </c>
      <c r="E169" s="106">
        <f t="shared" ref="E169:N169" si="86">SUM(E170:E171)</f>
        <v>0</v>
      </c>
      <c r="F169" s="19">
        <f t="shared" si="86"/>
        <v>17000</v>
      </c>
      <c r="G169" s="19">
        <f t="shared" si="86"/>
        <v>0</v>
      </c>
      <c r="H169" s="19">
        <f t="shared" si="86"/>
        <v>0</v>
      </c>
      <c r="I169" s="19">
        <f t="shared" si="86"/>
        <v>0</v>
      </c>
      <c r="J169" s="19">
        <f t="shared" si="86"/>
        <v>0</v>
      </c>
      <c r="K169" s="19">
        <f t="shared" si="86"/>
        <v>0</v>
      </c>
      <c r="L169" s="19">
        <f t="shared" si="86"/>
        <v>17000</v>
      </c>
      <c r="M169" s="19">
        <f t="shared" si="86"/>
        <v>0</v>
      </c>
      <c r="N169" s="19">
        <f t="shared" si="86"/>
        <v>0</v>
      </c>
    </row>
    <row r="170" spans="1:14" x14ac:dyDescent="0.25">
      <c r="A170" s="119"/>
      <c r="B170" s="71" t="s">
        <v>171</v>
      </c>
      <c r="C170" s="41" t="s">
        <v>105</v>
      </c>
      <c r="D170" s="33">
        <f>+F170</f>
        <v>10000</v>
      </c>
      <c r="E170" s="109"/>
      <c r="F170" s="33">
        <f>SUM(G170:N170)</f>
        <v>10000</v>
      </c>
      <c r="G170" s="33"/>
      <c r="H170" s="33"/>
      <c r="I170" s="33"/>
      <c r="J170" s="33"/>
      <c r="K170" s="33"/>
      <c r="L170" s="33">
        <v>10000</v>
      </c>
      <c r="M170" s="33"/>
      <c r="N170" s="57"/>
    </row>
    <row r="171" spans="1:14" ht="30" x14ac:dyDescent="0.25">
      <c r="A171" s="119"/>
      <c r="B171" s="71" t="s">
        <v>172</v>
      </c>
      <c r="C171" s="41" t="s">
        <v>105</v>
      </c>
      <c r="D171" s="33">
        <f>+F171</f>
        <v>7000</v>
      </c>
      <c r="E171" s="109"/>
      <c r="F171" s="33">
        <f>SUM(G171:N171)</f>
        <v>7000</v>
      </c>
      <c r="G171" s="33"/>
      <c r="H171" s="33"/>
      <c r="I171" s="33"/>
      <c r="J171" s="33"/>
      <c r="K171" s="33"/>
      <c r="L171" s="33">
        <v>7000</v>
      </c>
      <c r="M171" s="33"/>
      <c r="N171" s="57"/>
    </row>
    <row r="172" spans="1:14" s="53" customFormat="1" ht="28.5" x14ac:dyDescent="0.2">
      <c r="A172" s="123" t="s">
        <v>74</v>
      </c>
      <c r="B172" s="87" t="s">
        <v>75</v>
      </c>
      <c r="C172" s="27"/>
      <c r="D172" s="28">
        <f t="shared" ref="D172:I172" si="87">+D173+D176+D179+D181+D185+D189</f>
        <v>319728</v>
      </c>
      <c r="E172" s="108">
        <f t="shared" si="87"/>
        <v>0</v>
      </c>
      <c r="F172" s="28">
        <f t="shared" si="87"/>
        <v>319728</v>
      </c>
      <c r="G172" s="28">
        <f t="shared" si="87"/>
        <v>0</v>
      </c>
      <c r="H172" s="28">
        <f t="shared" si="87"/>
        <v>110130</v>
      </c>
      <c r="I172" s="28">
        <f t="shared" si="87"/>
        <v>0</v>
      </c>
      <c r="J172" s="28">
        <f t="shared" ref="J172:L172" si="88">+J173+J176+J179+J181+J185+J189</f>
        <v>6000</v>
      </c>
      <c r="K172" s="28">
        <f t="shared" si="88"/>
        <v>0</v>
      </c>
      <c r="L172" s="28">
        <f t="shared" si="88"/>
        <v>203598</v>
      </c>
      <c r="M172" s="28">
        <f>+M173+M176+M179+M181+M185+M189</f>
        <v>0</v>
      </c>
      <c r="N172" s="28">
        <f>+N173+N176+N179+N181+N185+N189</f>
        <v>0</v>
      </c>
    </row>
    <row r="173" spans="1:14" s="53" customFormat="1" ht="14.25" x14ac:dyDescent="0.2">
      <c r="A173" s="121">
        <v>5201</v>
      </c>
      <c r="B173" s="68" t="s">
        <v>80</v>
      </c>
      <c r="C173" s="45"/>
      <c r="D173" s="35">
        <f t="shared" ref="D173:I173" si="89">SUM(D174:D175)</f>
        <v>9528</v>
      </c>
      <c r="E173" s="111">
        <f t="shared" si="89"/>
        <v>0</v>
      </c>
      <c r="F173" s="35">
        <f t="shared" si="89"/>
        <v>9528</v>
      </c>
      <c r="G173" s="35">
        <f t="shared" si="89"/>
        <v>0</v>
      </c>
      <c r="H173" s="35">
        <f t="shared" si="89"/>
        <v>0</v>
      </c>
      <c r="I173" s="35">
        <f t="shared" si="89"/>
        <v>0</v>
      </c>
      <c r="J173" s="35">
        <f t="shared" ref="J173:L173" si="90">SUM(J174:J175)</f>
        <v>6000</v>
      </c>
      <c r="K173" s="35">
        <f t="shared" si="90"/>
        <v>0</v>
      </c>
      <c r="L173" s="35">
        <f t="shared" si="90"/>
        <v>3528</v>
      </c>
      <c r="M173" s="35">
        <f>SUM(M174:M175)</f>
        <v>0</v>
      </c>
      <c r="N173" s="35">
        <f>SUM(N174:N175)</f>
        <v>0</v>
      </c>
    </row>
    <row r="174" spans="1:14" x14ac:dyDescent="0.25">
      <c r="A174" s="119"/>
      <c r="B174" s="71" t="s">
        <v>176</v>
      </c>
      <c r="C174" s="32" t="s">
        <v>105</v>
      </c>
      <c r="D174" s="29">
        <f>+F174</f>
        <v>6000</v>
      </c>
      <c r="E174" s="109"/>
      <c r="F174" s="33">
        <f>SUM(G174:N174)</f>
        <v>6000</v>
      </c>
      <c r="G174" s="33"/>
      <c r="H174" s="33"/>
      <c r="I174" s="33"/>
      <c r="J174" s="33">
        <v>6000</v>
      </c>
      <c r="K174" s="33"/>
      <c r="L174" s="33"/>
      <c r="M174" s="33"/>
      <c r="N174" s="57"/>
    </row>
    <row r="175" spans="1:14" x14ac:dyDescent="0.25">
      <c r="A175" s="119"/>
      <c r="B175" s="71" t="s">
        <v>177</v>
      </c>
      <c r="C175" s="32" t="s">
        <v>105</v>
      </c>
      <c r="D175" s="29">
        <f>+F175</f>
        <v>3528</v>
      </c>
      <c r="E175" s="109"/>
      <c r="F175" s="33">
        <f>SUM(G175:N175)</f>
        <v>3528</v>
      </c>
      <c r="G175" s="33"/>
      <c r="H175" s="33"/>
      <c r="I175" s="33"/>
      <c r="J175" s="33"/>
      <c r="K175" s="33"/>
      <c r="L175" s="33">
        <f>2500+1028</f>
        <v>3528</v>
      </c>
      <c r="M175" s="33"/>
      <c r="N175" s="57"/>
    </row>
    <row r="176" spans="1:14" s="53" customFormat="1" ht="28.5" x14ac:dyDescent="0.2">
      <c r="A176" s="121">
        <v>5203</v>
      </c>
      <c r="B176" s="68" t="s">
        <v>82</v>
      </c>
      <c r="C176" s="45"/>
      <c r="D176" s="35">
        <f t="shared" ref="D176:I176" si="91">SUM(D177:D178)</f>
        <v>5500</v>
      </c>
      <c r="E176" s="111">
        <f t="shared" si="91"/>
        <v>0</v>
      </c>
      <c r="F176" s="35">
        <f t="shared" si="91"/>
        <v>5500</v>
      </c>
      <c r="G176" s="35">
        <f t="shared" si="91"/>
        <v>0</v>
      </c>
      <c r="H176" s="35">
        <f t="shared" si="91"/>
        <v>0</v>
      </c>
      <c r="I176" s="35">
        <f t="shared" si="91"/>
        <v>0</v>
      </c>
      <c r="J176" s="35">
        <f t="shared" ref="J176:L176" si="92">SUM(J177:J178)</f>
        <v>0</v>
      </c>
      <c r="K176" s="35">
        <f t="shared" si="92"/>
        <v>0</v>
      </c>
      <c r="L176" s="35">
        <f t="shared" si="92"/>
        <v>5500</v>
      </c>
      <c r="M176" s="35">
        <f>SUM(M177:M178)</f>
        <v>0</v>
      </c>
      <c r="N176" s="35">
        <f>SUM(N177:N178)</f>
        <v>0</v>
      </c>
    </row>
    <row r="177" spans="1:14" ht="30" x14ac:dyDescent="0.25">
      <c r="A177" s="119"/>
      <c r="B177" s="71" t="s">
        <v>175</v>
      </c>
      <c r="C177" s="32" t="s">
        <v>105</v>
      </c>
      <c r="D177" s="29">
        <f>+F177</f>
        <v>3000</v>
      </c>
      <c r="E177" s="109"/>
      <c r="F177" s="33">
        <f>SUM(G177:N177)</f>
        <v>3000</v>
      </c>
      <c r="G177" s="33"/>
      <c r="H177" s="33"/>
      <c r="I177" s="33"/>
      <c r="J177" s="33"/>
      <c r="K177" s="33"/>
      <c r="L177" s="33">
        <v>3000</v>
      </c>
      <c r="M177" s="33"/>
      <c r="N177" s="57"/>
    </row>
    <row r="178" spans="1:14" x14ac:dyDescent="0.25">
      <c r="A178" s="119"/>
      <c r="B178" s="70" t="s">
        <v>178</v>
      </c>
      <c r="C178" s="32" t="s">
        <v>105</v>
      </c>
      <c r="D178" s="29">
        <f>+F178</f>
        <v>2500</v>
      </c>
      <c r="E178" s="109"/>
      <c r="F178" s="33">
        <f>SUM(G178:N178)</f>
        <v>2500</v>
      </c>
      <c r="G178" s="33"/>
      <c r="H178" s="33"/>
      <c r="I178" s="33"/>
      <c r="J178" s="33"/>
      <c r="K178" s="33"/>
      <c r="L178" s="33">
        <v>2500</v>
      </c>
      <c r="M178" s="33"/>
      <c r="N178" s="57"/>
    </row>
    <row r="179" spans="1:14" s="53" customFormat="1" ht="14.25" x14ac:dyDescent="0.2">
      <c r="A179" s="121">
        <v>5204</v>
      </c>
      <c r="B179" s="68" t="s">
        <v>83</v>
      </c>
      <c r="C179" s="45"/>
      <c r="D179" s="35">
        <f t="shared" ref="D179:I179" si="93">+D180</f>
        <v>30170</v>
      </c>
      <c r="E179" s="111">
        <f t="shared" si="93"/>
        <v>0</v>
      </c>
      <c r="F179" s="35">
        <f t="shared" si="93"/>
        <v>30170</v>
      </c>
      <c r="G179" s="35">
        <f t="shared" si="93"/>
        <v>0</v>
      </c>
      <c r="H179" s="35">
        <f t="shared" si="93"/>
        <v>0</v>
      </c>
      <c r="I179" s="35">
        <f t="shared" si="93"/>
        <v>0</v>
      </c>
      <c r="J179" s="35">
        <f t="shared" ref="J179:L179" si="94">+J180</f>
        <v>0</v>
      </c>
      <c r="K179" s="35">
        <f t="shared" si="94"/>
        <v>0</v>
      </c>
      <c r="L179" s="35">
        <f t="shared" si="94"/>
        <v>30170</v>
      </c>
      <c r="M179" s="35">
        <f>+M180</f>
        <v>0</v>
      </c>
      <c r="N179" s="35">
        <f>+N180</f>
        <v>0</v>
      </c>
    </row>
    <row r="180" spans="1:14" x14ac:dyDescent="0.25">
      <c r="A180" s="119"/>
      <c r="B180" s="71" t="s">
        <v>179</v>
      </c>
      <c r="C180" s="32" t="s">
        <v>114</v>
      </c>
      <c r="D180" s="29">
        <f>+F180</f>
        <v>30170</v>
      </c>
      <c r="E180" s="109"/>
      <c r="F180" s="33">
        <f>SUM(G180:N180)</f>
        <v>30170</v>
      </c>
      <c r="G180" s="33"/>
      <c r="H180" s="33"/>
      <c r="I180" s="33"/>
      <c r="J180" s="33"/>
      <c r="K180" s="33"/>
      <c r="L180" s="33">
        <v>30170</v>
      </c>
      <c r="M180" s="33"/>
      <c r="N180" s="57"/>
    </row>
    <row r="181" spans="1:14" s="53" customFormat="1" ht="14.25" x14ac:dyDescent="0.2">
      <c r="A181" s="121">
        <v>5205</v>
      </c>
      <c r="B181" s="68" t="s">
        <v>84</v>
      </c>
      <c r="C181" s="45"/>
      <c r="D181" s="35">
        <f>SUM(D182:D184)</f>
        <v>5530</v>
      </c>
      <c r="E181" s="111">
        <f t="shared" ref="E181:N181" si="95">SUM(E182:E184)</f>
        <v>0</v>
      </c>
      <c r="F181" s="35">
        <f t="shared" si="95"/>
        <v>5530</v>
      </c>
      <c r="G181" s="35">
        <f t="shared" si="95"/>
        <v>0</v>
      </c>
      <c r="H181" s="35">
        <f t="shared" si="95"/>
        <v>530</v>
      </c>
      <c r="I181" s="35">
        <f t="shared" si="95"/>
        <v>0</v>
      </c>
      <c r="J181" s="35">
        <f t="shared" si="95"/>
        <v>0</v>
      </c>
      <c r="K181" s="35">
        <f t="shared" si="95"/>
        <v>0</v>
      </c>
      <c r="L181" s="35">
        <f t="shared" si="95"/>
        <v>5000</v>
      </c>
      <c r="M181" s="35">
        <f t="shared" si="95"/>
        <v>0</v>
      </c>
      <c r="N181" s="35">
        <f t="shared" si="95"/>
        <v>0</v>
      </c>
    </row>
    <row r="182" spans="1:14" ht="30" x14ac:dyDescent="0.25">
      <c r="A182" s="119"/>
      <c r="B182" s="70" t="s">
        <v>26</v>
      </c>
      <c r="C182" s="32" t="s">
        <v>114</v>
      </c>
      <c r="D182" s="29">
        <f>+F182</f>
        <v>530</v>
      </c>
      <c r="E182" s="109"/>
      <c r="F182" s="33">
        <f>SUM(G182:N182)</f>
        <v>530</v>
      </c>
      <c r="G182" s="33"/>
      <c r="H182" s="33">
        <v>530</v>
      </c>
      <c r="I182" s="33"/>
      <c r="J182" s="33"/>
      <c r="K182" s="33"/>
      <c r="L182" s="33"/>
      <c r="M182" s="33"/>
      <c r="N182" s="57"/>
    </row>
    <row r="183" spans="1:14" x14ac:dyDescent="0.25">
      <c r="A183" s="119"/>
      <c r="B183" s="39" t="s">
        <v>180</v>
      </c>
      <c r="C183" s="32" t="s">
        <v>105</v>
      </c>
      <c r="D183" s="29">
        <f>+F183</f>
        <v>1000</v>
      </c>
      <c r="E183" s="109"/>
      <c r="F183" s="33">
        <f>SUM(G183:N183)</f>
        <v>1000</v>
      </c>
      <c r="G183" s="33"/>
      <c r="H183" s="33"/>
      <c r="I183" s="33"/>
      <c r="J183" s="33"/>
      <c r="K183" s="33"/>
      <c r="L183" s="33">
        <v>1000</v>
      </c>
      <c r="M183" s="33"/>
      <c r="N183" s="57"/>
    </row>
    <row r="184" spans="1:14" x14ac:dyDescent="0.25">
      <c r="A184" s="119"/>
      <c r="B184" s="39" t="s">
        <v>181</v>
      </c>
      <c r="C184" s="32" t="s">
        <v>105</v>
      </c>
      <c r="D184" s="29">
        <f>+F184</f>
        <v>4000</v>
      </c>
      <c r="E184" s="109"/>
      <c r="F184" s="33">
        <f>SUM(G184:N184)</f>
        <v>4000</v>
      </c>
      <c r="G184" s="33"/>
      <c r="H184" s="33"/>
      <c r="I184" s="33"/>
      <c r="J184" s="33"/>
      <c r="K184" s="33"/>
      <c r="L184" s="33">
        <v>4000</v>
      </c>
      <c r="M184" s="33"/>
      <c r="N184" s="57"/>
    </row>
    <row r="185" spans="1:14" s="53" customFormat="1" ht="28.5" x14ac:dyDescent="0.2">
      <c r="A185" s="121">
        <v>5206</v>
      </c>
      <c r="B185" s="68" t="s">
        <v>85</v>
      </c>
      <c r="C185" s="45"/>
      <c r="D185" s="35">
        <f t="shared" ref="D185:I185" si="96">+D186</f>
        <v>269000</v>
      </c>
      <c r="E185" s="111">
        <f t="shared" si="96"/>
        <v>0</v>
      </c>
      <c r="F185" s="35">
        <f t="shared" si="96"/>
        <v>269000</v>
      </c>
      <c r="G185" s="35">
        <f t="shared" si="96"/>
        <v>0</v>
      </c>
      <c r="H185" s="35">
        <f t="shared" si="96"/>
        <v>109600</v>
      </c>
      <c r="I185" s="35">
        <f t="shared" si="96"/>
        <v>0</v>
      </c>
      <c r="J185" s="35">
        <f t="shared" ref="J185:L185" si="97">+J186</f>
        <v>0</v>
      </c>
      <c r="K185" s="35">
        <f t="shared" si="97"/>
        <v>0</v>
      </c>
      <c r="L185" s="35">
        <f t="shared" si="97"/>
        <v>159400</v>
      </c>
      <c r="M185" s="35">
        <f>+M186</f>
        <v>0</v>
      </c>
      <c r="N185" s="35">
        <f>+N186</f>
        <v>0</v>
      </c>
    </row>
    <row r="186" spans="1:14" s="53" customFormat="1" ht="14.25" x14ac:dyDescent="0.2">
      <c r="A186" s="125"/>
      <c r="B186" s="88" t="s">
        <v>0</v>
      </c>
      <c r="C186" s="44"/>
      <c r="D186" s="30">
        <f t="shared" ref="D186:I186" si="98">SUM(D187:D188)</f>
        <v>269000</v>
      </c>
      <c r="E186" s="113">
        <f t="shared" si="98"/>
        <v>0</v>
      </c>
      <c r="F186" s="30">
        <f t="shared" si="98"/>
        <v>269000</v>
      </c>
      <c r="G186" s="30">
        <f t="shared" si="98"/>
        <v>0</v>
      </c>
      <c r="H186" s="30">
        <f t="shared" si="98"/>
        <v>109600</v>
      </c>
      <c r="I186" s="30">
        <f t="shared" si="98"/>
        <v>0</v>
      </c>
      <c r="J186" s="30">
        <f t="shared" ref="J186:L186" si="99">SUM(J187:J188)</f>
        <v>0</v>
      </c>
      <c r="K186" s="30">
        <f t="shared" si="99"/>
        <v>0</v>
      </c>
      <c r="L186" s="30">
        <f t="shared" si="99"/>
        <v>159400</v>
      </c>
      <c r="M186" s="30">
        <f>SUM(M187:M188)</f>
        <v>0</v>
      </c>
      <c r="N186" s="30">
        <f>SUM(N187:N188)</f>
        <v>0</v>
      </c>
    </row>
    <row r="187" spans="1:14" ht="60" x14ac:dyDescent="0.25">
      <c r="A187" s="119"/>
      <c r="B187" s="39" t="s">
        <v>25</v>
      </c>
      <c r="C187" s="32" t="s">
        <v>114</v>
      </c>
      <c r="D187" s="29">
        <f>+F187</f>
        <v>239000</v>
      </c>
      <c r="E187" s="109"/>
      <c r="F187" s="33">
        <f>SUM(G187:N187)</f>
        <v>239000</v>
      </c>
      <c r="G187" s="33"/>
      <c r="H187" s="33">
        <v>109600</v>
      </c>
      <c r="I187" s="33"/>
      <c r="J187" s="33"/>
      <c r="K187" s="33"/>
      <c r="L187" s="57">
        <v>129400</v>
      </c>
      <c r="M187" s="33"/>
      <c r="N187" s="57"/>
    </row>
    <row r="188" spans="1:14" ht="30" x14ac:dyDescent="0.25">
      <c r="A188" s="119"/>
      <c r="B188" s="71" t="s">
        <v>14</v>
      </c>
      <c r="C188" s="32" t="s">
        <v>105</v>
      </c>
      <c r="D188" s="29">
        <f>+F188</f>
        <v>30000</v>
      </c>
      <c r="E188" s="109"/>
      <c r="F188" s="33">
        <f>SUM(G188:N188)</f>
        <v>30000</v>
      </c>
      <c r="G188" s="33"/>
      <c r="H188" s="33"/>
      <c r="I188" s="33"/>
      <c r="J188" s="33"/>
      <c r="K188" s="33"/>
      <c r="L188" s="57">
        <v>30000</v>
      </c>
      <c r="M188" s="33"/>
      <c r="N188" s="57"/>
    </row>
    <row r="189" spans="1:14" s="53" customFormat="1" ht="14.25" hidden="1" x14ac:dyDescent="0.2">
      <c r="A189" s="121">
        <v>5219</v>
      </c>
      <c r="B189" s="68" t="s">
        <v>87</v>
      </c>
      <c r="C189" s="93"/>
      <c r="D189" s="19">
        <f t="shared" ref="D189:I189" si="100">SUM(D190:D191)</f>
        <v>0</v>
      </c>
      <c r="E189" s="106">
        <f t="shared" si="100"/>
        <v>0</v>
      </c>
      <c r="F189" s="19">
        <f t="shared" si="100"/>
        <v>0</v>
      </c>
      <c r="G189" s="19">
        <f t="shared" si="100"/>
        <v>0</v>
      </c>
      <c r="H189" s="19">
        <f t="shared" si="100"/>
        <v>0</v>
      </c>
      <c r="I189" s="19">
        <f t="shared" si="100"/>
        <v>0</v>
      </c>
      <c r="J189" s="19">
        <f t="shared" ref="J189:L189" si="101">SUM(J190:J191)</f>
        <v>0</v>
      </c>
      <c r="K189" s="19">
        <f t="shared" si="101"/>
        <v>0</v>
      </c>
      <c r="L189" s="19">
        <f t="shared" si="101"/>
        <v>0</v>
      </c>
      <c r="M189" s="19">
        <f>SUM(M190:M191)</f>
        <v>0</v>
      </c>
      <c r="N189" s="19">
        <f>SUM(N190:N191)</f>
        <v>0</v>
      </c>
    </row>
    <row r="190" spans="1:14" hidden="1" x14ac:dyDescent="0.25">
      <c r="A190" s="119"/>
      <c r="B190" s="71"/>
      <c r="C190" s="32"/>
      <c r="D190" s="33">
        <f>+F190</f>
        <v>0</v>
      </c>
      <c r="E190" s="109"/>
      <c r="F190" s="33">
        <f>SUM(G190:N190)</f>
        <v>0</v>
      </c>
      <c r="G190" s="33"/>
      <c r="H190" s="33"/>
      <c r="I190" s="33"/>
      <c r="J190" s="33"/>
      <c r="K190" s="33"/>
      <c r="L190" s="33"/>
      <c r="M190" s="33"/>
      <c r="N190" s="57"/>
    </row>
    <row r="191" spans="1:14" hidden="1" x14ac:dyDescent="0.25">
      <c r="A191" s="119"/>
      <c r="B191" s="71"/>
      <c r="C191" s="32"/>
      <c r="D191" s="33">
        <f>+F191</f>
        <v>0</v>
      </c>
      <c r="E191" s="109"/>
      <c r="F191" s="33">
        <f>SUM(G191:N191)</f>
        <v>0</v>
      </c>
      <c r="G191" s="33"/>
      <c r="H191" s="33"/>
      <c r="I191" s="33"/>
      <c r="J191" s="33"/>
      <c r="K191" s="33"/>
      <c r="L191" s="33"/>
      <c r="M191" s="33"/>
      <c r="N191" s="57"/>
    </row>
    <row r="192" spans="1:14" s="53" customFormat="1" ht="14.25" x14ac:dyDescent="0.2">
      <c r="A192" s="123" t="s">
        <v>77</v>
      </c>
      <c r="B192" s="87" t="s">
        <v>78</v>
      </c>
      <c r="C192" s="27"/>
      <c r="D192" s="28">
        <f>+D193+D195+D199+D209+D205</f>
        <v>474960</v>
      </c>
      <c r="E192" s="108">
        <f>+E193+E195+E199+E209+E205</f>
        <v>0</v>
      </c>
      <c r="F192" s="28">
        <f>+F193+F195+F199+F209+F205</f>
        <v>474960</v>
      </c>
      <c r="G192" s="28">
        <f>+G193+G195+G199+G209+G205</f>
        <v>0</v>
      </c>
      <c r="H192" s="28">
        <f>+H193+H195+H199+H209</f>
        <v>79800</v>
      </c>
      <c r="I192" s="28">
        <f t="shared" ref="I192:N192" si="102">+I193+I195+I199+I209+I205</f>
        <v>0</v>
      </c>
      <c r="J192" s="28">
        <f t="shared" si="102"/>
        <v>0</v>
      </c>
      <c r="K192" s="28">
        <f t="shared" si="102"/>
        <v>0</v>
      </c>
      <c r="L192" s="28">
        <f t="shared" si="102"/>
        <v>395160</v>
      </c>
      <c r="M192" s="28">
        <f t="shared" si="102"/>
        <v>0</v>
      </c>
      <c r="N192" s="28">
        <f t="shared" si="102"/>
        <v>0</v>
      </c>
    </row>
    <row r="193" spans="1:14" s="53" customFormat="1" ht="14.25" x14ac:dyDescent="0.2">
      <c r="A193" s="121">
        <v>5201</v>
      </c>
      <c r="B193" s="94" t="s">
        <v>80</v>
      </c>
      <c r="C193" s="45"/>
      <c r="D193" s="35">
        <f t="shared" ref="D193:N193" si="103">SUM(D194:D194)</f>
        <v>3700</v>
      </c>
      <c r="E193" s="111">
        <f t="shared" si="103"/>
        <v>0</v>
      </c>
      <c r="F193" s="35">
        <f t="shared" si="103"/>
        <v>3700</v>
      </c>
      <c r="G193" s="35">
        <f t="shared" si="103"/>
        <v>0</v>
      </c>
      <c r="H193" s="35">
        <f t="shared" si="103"/>
        <v>0</v>
      </c>
      <c r="I193" s="35">
        <f t="shared" si="103"/>
        <v>0</v>
      </c>
      <c r="J193" s="35">
        <f t="shared" si="103"/>
        <v>0</v>
      </c>
      <c r="K193" s="35">
        <f t="shared" si="103"/>
        <v>0</v>
      </c>
      <c r="L193" s="35">
        <f t="shared" si="103"/>
        <v>3700</v>
      </c>
      <c r="M193" s="35">
        <f t="shared" si="103"/>
        <v>0</v>
      </c>
      <c r="N193" s="35">
        <f t="shared" si="103"/>
        <v>0</v>
      </c>
    </row>
    <row r="194" spans="1:14" ht="30" x14ac:dyDescent="0.25">
      <c r="A194" s="119"/>
      <c r="B194" s="70" t="s">
        <v>189</v>
      </c>
      <c r="C194" s="32" t="s">
        <v>105</v>
      </c>
      <c r="D194" s="29">
        <f>+F194</f>
        <v>3700</v>
      </c>
      <c r="E194" s="109"/>
      <c r="F194" s="33">
        <f>SUM(G194:N194)</f>
        <v>3700</v>
      </c>
      <c r="G194" s="33"/>
      <c r="H194" s="33"/>
      <c r="I194" s="33"/>
      <c r="J194" s="33"/>
      <c r="K194" s="33"/>
      <c r="L194" s="33">
        <v>3700</v>
      </c>
      <c r="M194" s="33"/>
      <c r="N194" s="57"/>
    </row>
    <row r="195" spans="1:14" s="53" customFormat="1" ht="28.5" x14ac:dyDescent="0.2">
      <c r="A195" s="121">
        <v>5203</v>
      </c>
      <c r="B195" s="68" t="s">
        <v>82</v>
      </c>
      <c r="C195" s="45"/>
      <c r="D195" s="35">
        <f t="shared" ref="D195:N195" si="104">SUM(D196:D198)</f>
        <v>30000</v>
      </c>
      <c r="E195" s="111">
        <f t="shared" si="104"/>
        <v>0</v>
      </c>
      <c r="F195" s="35">
        <f t="shared" si="104"/>
        <v>30000</v>
      </c>
      <c r="G195" s="35">
        <f t="shared" si="104"/>
        <v>0</v>
      </c>
      <c r="H195" s="35">
        <f t="shared" si="104"/>
        <v>0</v>
      </c>
      <c r="I195" s="35">
        <f t="shared" si="104"/>
        <v>0</v>
      </c>
      <c r="J195" s="35">
        <f t="shared" si="104"/>
        <v>0</v>
      </c>
      <c r="K195" s="35">
        <f t="shared" si="104"/>
        <v>0</v>
      </c>
      <c r="L195" s="35">
        <f t="shared" si="104"/>
        <v>30000</v>
      </c>
      <c r="M195" s="35">
        <f t="shared" si="104"/>
        <v>0</v>
      </c>
      <c r="N195" s="35">
        <f t="shared" si="104"/>
        <v>0</v>
      </c>
    </row>
    <row r="196" spans="1:14" x14ac:dyDescent="0.25">
      <c r="A196" s="119"/>
      <c r="B196" s="21" t="s">
        <v>186</v>
      </c>
      <c r="C196" s="32" t="s">
        <v>105</v>
      </c>
      <c r="D196" s="29">
        <f>+F196</f>
        <v>10000</v>
      </c>
      <c r="E196" s="109"/>
      <c r="F196" s="33">
        <f>SUM(G196:N196)</f>
        <v>10000</v>
      </c>
      <c r="G196" s="33"/>
      <c r="H196" s="33"/>
      <c r="I196" s="33"/>
      <c r="J196" s="33"/>
      <c r="K196" s="33"/>
      <c r="L196" s="33">
        <v>10000</v>
      </c>
      <c r="M196" s="33"/>
      <c r="N196" s="57"/>
    </row>
    <row r="197" spans="1:14" x14ac:dyDescent="0.25">
      <c r="A197" s="119"/>
      <c r="B197" s="21" t="s">
        <v>187</v>
      </c>
      <c r="C197" s="32" t="s">
        <v>105</v>
      </c>
      <c r="D197" s="29">
        <f>+F197</f>
        <v>5000</v>
      </c>
      <c r="E197" s="109"/>
      <c r="F197" s="33">
        <f>SUM(G197:N197)</f>
        <v>5000</v>
      </c>
      <c r="G197" s="33"/>
      <c r="H197" s="33"/>
      <c r="I197" s="33"/>
      <c r="J197" s="33"/>
      <c r="K197" s="33"/>
      <c r="L197" s="33">
        <v>5000</v>
      </c>
      <c r="M197" s="33"/>
      <c r="N197" s="57"/>
    </row>
    <row r="198" spans="1:14" ht="78" customHeight="1" x14ac:dyDescent="0.25">
      <c r="A198" s="119"/>
      <c r="B198" s="39" t="s">
        <v>183</v>
      </c>
      <c r="C198" s="32" t="s">
        <v>105</v>
      </c>
      <c r="D198" s="29">
        <f>+F198</f>
        <v>15000</v>
      </c>
      <c r="E198" s="109"/>
      <c r="F198" s="33">
        <f>SUM(G198:N198)</f>
        <v>15000</v>
      </c>
      <c r="G198" s="33"/>
      <c r="H198" s="33"/>
      <c r="I198" s="33"/>
      <c r="J198" s="33"/>
      <c r="K198" s="33"/>
      <c r="L198" s="33">
        <v>15000</v>
      </c>
      <c r="M198" s="33"/>
      <c r="N198" s="57"/>
    </row>
    <row r="199" spans="1:14" s="53" customFormat="1" ht="14.25" x14ac:dyDescent="0.2">
      <c r="A199" s="121">
        <v>5204</v>
      </c>
      <c r="B199" s="68" t="s">
        <v>83</v>
      </c>
      <c r="C199" s="45"/>
      <c r="D199" s="35">
        <f>SUM(D200:D204)</f>
        <v>230000</v>
      </c>
      <c r="E199" s="111">
        <f t="shared" ref="E199:N199" si="105">SUM(E200:E204)</f>
        <v>0</v>
      </c>
      <c r="F199" s="35">
        <f t="shared" si="105"/>
        <v>230000</v>
      </c>
      <c r="G199" s="35">
        <f t="shared" si="105"/>
        <v>0</v>
      </c>
      <c r="H199" s="35">
        <f t="shared" si="105"/>
        <v>0</v>
      </c>
      <c r="I199" s="35">
        <f t="shared" si="105"/>
        <v>0</v>
      </c>
      <c r="J199" s="35">
        <f t="shared" si="105"/>
        <v>0</v>
      </c>
      <c r="K199" s="35">
        <f t="shared" si="105"/>
        <v>0</v>
      </c>
      <c r="L199" s="35">
        <f t="shared" si="105"/>
        <v>230000</v>
      </c>
      <c r="M199" s="35">
        <f t="shared" si="105"/>
        <v>0</v>
      </c>
      <c r="N199" s="35">
        <f t="shared" si="105"/>
        <v>0</v>
      </c>
    </row>
    <row r="200" spans="1:14" x14ac:dyDescent="0.25">
      <c r="A200" s="119"/>
      <c r="B200" s="21" t="s">
        <v>190</v>
      </c>
      <c r="C200" s="32" t="s">
        <v>105</v>
      </c>
      <c r="D200" s="29">
        <f>+F200</f>
        <v>50000</v>
      </c>
      <c r="E200" s="109"/>
      <c r="F200" s="33">
        <f>SUM(G200:N200)</f>
        <v>50000</v>
      </c>
      <c r="G200" s="33"/>
      <c r="H200" s="33"/>
      <c r="I200" s="33"/>
      <c r="J200" s="33"/>
      <c r="K200" s="33"/>
      <c r="L200" s="33">
        <v>50000</v>
      </c>
      <c r="M200" s="33"/>
      <c r="N200" s="57"/>
    </row>
    <row r="201" spans="1:14" x14ac:dyDescent="0.25">
      <c r="A201" s="119"/>
      <c r="B201" s="21" t="s">
        <v>191</v>
      </c>
      <c r="C201" s="32" t="s">
        <v>105</v>
      </c>
      <c r="D201" s="29">
        <f t="shared" ref="D201:D204" si="106">+F201</f>
        <v>35000</v>
      </c>
      <c r="E201" s="109"/>
      <c r="F201" s="33">
        <f>SUM(G201:N201)</f>
        <v>35000</v>
      </c>
      <c r="G201" s="33"/>
      <c r="H201" s="33"/>
      <c r="I201" s="33"/>
      <c r="J201" s="33"/>
      <c r="K201" s="33"/>
      <c r="L201" s="33">
        <v>35000</v>
      </c>
      <c r="M201" s="33"/>
      <c r="N201" s="57"/>
    </row>
    <row r="202" spans="1:14" x14ac:dyDescent="0.25">
      <c r="A202" s="119"/>
      <c r="B202" s="21" t="s">
        <v>188</v>
      </c>
      <c r="C202" s="32" t="s">
        <v>105</v>
      </c>
      <c r="D202" s="29">
        <f t="shared" si="106"/>
        <v>100000</v>
      </c>
      <c r="E202" s="109"/>
      <c r="F202" s="33">
        <f>SUM(G202:N202)</f>
        <v>100000</v>
      </c>
      <c r="G202" s="33"/>
      <c r="H202" s="33"/>
      <c r="I202" s="33"/>
      <c r="J202" s="33"/>
      <c r="K202" s="33"/>
      <c r="L202" s="33">
        <v>100000</v>
      </c>
      <c r="M202" s="33"/>
      <c r="N202" s="57"/>
    </row>
    <row r="203" spans="1:14" ht="30" x14ac:dyDescent="0.25">
      <c r="A203" s="119"/>
      <c r="B203" s="39" t="s">
        <v>192</v>
      </c>
      <c r="C203" s="32" t="s">
        <v>105</v>
      </c>
      <c r="D203" s="29">
        <f t="shared" ref="D203" si="107">+F203</f>
        <v>20000</v>
      </c>
      <c r="E203" s="109"/>
      <c r="F203" s="33">
        <f>SUM(G203:N203)</f>
        <v>20000</v>
      </c>
      <c r="G203" s="33"/>
      <c r="H203" s="33"/>
      <c r="I203" s="33"/>
      <c r="J203" s="33"/>
      <c r="K203" s="33"/>
      <c r="L203" s="33">
        <v>20000</v>
      </c>
      <c r="M203" s="33"/>
      <c r="N203" s="57"/>
    </row>
    <row r="204" spans="1:14" ht="30" x14ac:dyDescent="0.25">
      <c r="A204" s="119"/>
      <c r="B204" s="39" t="s">
        <v>194</v>
      </c>
      <c r="C204" s="32" t="s">
        <v>105</v>
      </c>
      <c r="D204" s="29">
        <f t="shared" si="106"/>
        <v>25000</v>
      </c>
      <c r="E204" s="109"/>
      <c r="F204" s="33">
        <f>SUM(G204:N204)</f>
        <v>25000</v>
      </c>
      <c r="G204" s="33"/>
      <c r="H204" s="33"/>
      <c r="I204" s="33"/>
      <c r="J204" s="33"/>
      <c r="K204" s="33"/>
      <c r="L204" s="33">
        <v>25000</v>
      </c>
      <c r="M204" s="33"/>
      <c r="N204" s="57"/>
    </row>
    <row r="205" spans="1:14" s="53" customFormat="1" ht="14.25" x14ac:dyDescent="0.2">
      <c r="A205" s="121" t="s">
        <v>88</v>
      </c>
      <c r="B205" s="68" t="s">
        <v>84</v>
      </c>
      <c r="C205" s="45"/>
      <c r="D205" s="35">
        <f>SUM(D206:D208)</f>
        <v>2800</v>
      </c>
      <c r="E205" s="111">
        <f t="shared" ref="E205:N205" si="108">SUM(E206:E208)</f>
        <v>0</v>
      </c>
      <c r="F205" s="35">
        <f t="shared" si="108"/>
        <v>2800</v>
      </c>
      <c r="G205" s="35">
        <f t="shared" si="108"/>
        <v>0</v>
      </c>
      <c r="H205" s="35">
        <f t="shared" si="108"/>
        <v>0</v>
      </c>
      <c r="I205" s="35">
        <f t="shared" si="108"/>
        <v>0</v>
      </c>
      <c r="J205" s="35">
        <f t="shared" si="108"/>
        <v>0</v>
      </c>
      <c r="K205" s="35">
        <f t="shared" si="108"/>
        <v>0</v>
      </c>
      <c r="L205" s="35">
        <f t="shared" si="108"/>
        <v>2800</v>
      </c>
      <c r="M205" s="35">
        <f t="shared" si="108"/>
        <v>0</v>
      </c>
      <c r="N205" s="35">
        <f t="shared" si="108"/>
        <v>0</v>
      </c>
    </row>
    <row r="206" spans="1:14" ht="30" x14ac:dyDescent="0.25">
      <c r="A206" s="119"/>
      <c r="B206" s="29" t="s">
        <v>195</v>
      </c>
      <c r="C206" s="32" t="s">
        <v>105</v>
      </c>
      <c r="D206" s="29">
        <f>+F206</f>
        <v>500</v>
      </c>
      <c r="E206" s="109"/>
      <c r="F206" s="33">
        <f>SUM(G206:N206)</f>
        <v>500</v>
      </c>
      <c r="G206" s="33"/>
      <c r="H206" s="33"/>
      <c r="I206" s="33"/>
      <c r="J206" s="33"/>
      <c r="K206" s="33"/>
      <c r="L206" s="33">
        <v>500</v>
      </c>
      <c r="M206" s="33"/>
      <c r="N206" s="57"/>
    </row>
    <row r="207" spans="1:14" ht="30" x14ac:dyDescent="0.25">
      <c r="A207" s="119"/>
      <c r="B207" s="29" t="s">
        <v>196</v>
      </c>
      <c r="C207" s="32" t="s">
        <v>105</v>
      </c>
      <c r="D207" s="29">
        <f t="shared" ref="D207:D208" si="109">+F207</f>
        <v>1500</v>
      </c>
      <c r="E207" s="109"/>
      <c r="F207" s="33">
        <f>SUM(G207:N207)</f>
        <v>1500</v>
      </c>
      <c r="G207" s="33"/>
      <c r="H207" s="33"/>
      <c r="I207" s="33"/>
      <c r="J207" s="33"/>
      <c r="K207" s="33"/>
      <c r="L207" s="33">
        <v>1500</v>
      </c>
      <c r="M207" s="33"/>
      <c r="N207" s="57"/>
    </row>
    <row r="208" spans="1:14" ht="30" x14ac:dyDescent="0.25">
      <c r="A208" s="119"/>
      <c r="B208" s="29" t="s">
        <v>197</v>
      </c>
      <c r="C208" s="32" t="s">
        <v>105</v>
      </c>
      <c r="D208" s="29">
        <f t="shared" si="109"/>
        <v>800</v>
      </c>
      <c r="E208" s="109"/>
      <c r="F208" s="33">
        <f>SUM(G208:N208)</f>
        <v>800</v>
      </c>
      <c r="G208" s="33"/>
      <c r="H208" s="33"/>
      <c r="I208" s="33"/>
      <c r="J208" s="33"/>
      <c r="K208" s="33"/>
      <c r="L208" s="33">
        <v>800</v>
      </c>
      <c r="M208" s="33"/>
      <c r="N208" s="57"/>
    </row>
    <row r="209" spans="1:14" s="53" customFormat="1" ht="28.5" x14ac:dyDescent="0.2">
      <c r="A209" s="121">
        <v>5206</v>
      </c>
      <c r="B209" s="68" t="s">
        <v>85</v>
      </c>
      <c r="C209" s="45"/>
      <c r="D209" s="35">
        <f t="shared" ref="D209:I209" si="110">+D210</f>
        <v>208460</v>
      </c>
      <c r="E209" s="111">
        <f t="shared" si="110"/>
        <v>0</v>
      </c>
      <c r="F209" s="35">
        <f t="shared" si="110"/>
        <v>208460</v>
      </c>
      <c r="G209" s="35">
        <f t="shared" si="110"/>
        <v>0</v>
      </c>
      <c r="H209" s="35">
        <f t="shared" si="110"/>
        <v>79800</v>
      </c>
      <c r="I209" s="35">
        <f t="shared" si="110"/>
        <v>0</v>
      </c>
      <c r="J209" s="35">
        <f t="shared" ref="J209:L209" si="111">+J210</f>
        <v>0</v>
      </c>
      <c r="K209" s="35">
        <f t="shared" si="111"/>
        <v>0</v>
      </c>
      <c r="L209" s="35">
        <f t="shared" si="111"/>
        <v>128660</v>
      </c>
      <c r="M209" s="35">
        <f>+M210</f>
        <v>0</v>
      </c>
      <c r="N209" s="35">
        <f>+N210+N212</f>
        <v>0</v>
      </c>
    </row>
    <row r="210" spans="1:14" s="53" customFormat="1" ht="14.25" x14ac:dyDescent="0.2">
      <c r="A210" s="125"/>
      <c r="B210" s="88" t="s">
        <v>0</v>
      </c>
      <c r="C210" s="44"/>
      <c r="D210" s="30">
        <f t="shared" ref="D210:N210" si="112">SUM(D211:D216)</f>
        <v>208460</v>
      </c>
      <c r="E210" s="113">
        <f t="shared" si="112"/>
        <v>0</v>
      </c>
      <c r="F210" s="30">
        <f t="shared" si="112"/>
        <v>208460</v>
      </c>
      <c r="G210" s="30">
        <f t="shared" si="112"/>
        <v>0</v>
      </c>
      <c r="H210" s="30">
        <f t="shared" si="112"/>
        <v>79800</v>
      </c>
      <c r="I210" s="30">
        <f t="shared" si="112"/>
        <v>0</v>
      </c>
      <c r="J210" s="30">
        <f t="shared" si="112"/>
        <v>0</v>
      </c>
      <c r="K210" s="30">
        <f t="shared" si="112"/>
        <v>0</v>
      </c>
      <c r="L210" s="30">
        <f t="shared" si="112"/>
        <v>128660</v>
      </c>
      <c r="M210" s="30">
        <f t="shared" si="112"/>
        <v>0</v>
      </c>
      <c r="N210" s="30">
        <f t="shared" si="112"/>
        <v>0</v>
      </c>
    </row>
    <row r="211" spans="1:14" ht="45" x14ac:dyDescent="0.25">
      <c r="A211" s="119"/>
      <c r="B211" s="73" t="s">
        <v>27</v>
      </c>
      <c r="C211" s="32" t="s">
        <v>114</v>
      </c>
      <c r="D211" s="29">
        <f>+F211</f>
        <v>64800</v>
      </c>
      <c r="E211" s="109"/>
      <c r="F211" s="33">
        <f>+G211+H211+I211+M211+N211</f>
        <v>64800</v>
      </c>
      <c r="G211" s="33"/>
      <c r="H211" s="33">
        <v>64800</v>
      </c>
      <c r="I211" s="33"/>
      <c r="J211" s="33"/>
      <c r="K211" s="33"/>
      <c r="L211" s="33"/>
      <c r="M211" s="33"/>
      <c r="N211" s="57"/>
    </row>
    <row r="212" spans="1:14" ht="29.25" customHeight="1" x14ac:dyDescent="0.25">
      <c r="A212" s="119"/>
      <c r="B212" s="71" t="s">
        <v>28</v>
      </c>
      <c r="C212" s="32" t="s">
        <v>114</v>
      </c>
      <c r="D212" s="29">
        <f>+F212</f>
        <v>15000</v>
      </c>
      <c r="E212" s="109"/>
      <c r="F212" s="33">
        <f>+G212+H212+I212+M212+N212</f>
        <v>15000</v>
      </c>
      <c r="G212" s="33"/>
      <c r="H212" s="33">
        <v>15000</v>
      </c>
      <c r="I212" s="33"/>
      <c r="J212" s="33"/>
      <c r="K212" s="33"/>
      <c r="L212" s="33"/>
      <c r="M212" s="33"/>
      <c r="N212" s="57"/>
    </row>
    <row r="213" spans="1:14" ht="93.75" customHeight="1" x14ac:dyDescent="0.25">
      <c r="A213" s="119"/>
      <c r="B213" s="39" t="s">
        <v>182</v>
      </c>
      <c r="C213" s="32" t="s">
        <v>105</v>
      </c>
      <c r="D213" s="29">
        <f t="shared" ref="D213" si="113">+F213</f>
        <v>55360</v>
      </c>
      <c r="E213" s="109"/>
      <c r="F213" s="33">
        <f t="shared" ref="F213:F218" si="114">SUM(G213:N213)</f>
        <v>55360</v>
      </c>
      <c r="G213" s="33"/>
      <c r="H213" s="33"/>
      <c r="I213" s="33"/>
      <c r="J213" s="33"/>
      <c r="K213" s="33"/>
      <c r="L213" s="33">
        <v>55360</v>
      </c>
      <c r="M213" s="33"/>
      <c r="N213" s="57"/>
    </row>
    <row r="214" spans="1:14" ht="45" x14ac:dyDescent="0.25">
      <c r="A214" s="119"/>
      <c r="B214" s="39" t="s">
        <v>184</v>
      </c>
      <c r="C214" s="32" t="s">
        <v>105</v>
      </c>
      <c r="D214" s="29">
        <f t="shared" ref="D214:D216" si="115">+F214</f>
        <v>18300</v>
      </c>
      <c r="E214" s="109"/>
      <c r="F214" s="33">
        <f t="shared" si="114"/>
        <v>18300</v>
      </c>
      <c r="G214" s="33"/>
      <c r="H214" s="33"/>
      <c r="I214" s="33"/>
      <c r="J214" s="33"/>
      <c r="K214" s="33"/>
      <c r="L214" s="33">
        <v>18300</v>
      </c>
      <c r="M214" s="33"/>
      <c r="N214" s="57"/>
    </row>
    <row r="215" spans="1:14" ht="30" x14ac:dyDescent="0.25">
      <c r="A215" s="119"/>
      <c r="B215" s="39" t="s">
        <v>185</v>
      </c>
      <c r="C215" s="32" t="s">
        <v>105</v>
      </c>
      <c r="D215" s="29">
        <f t="shared" si="115"/>
        <v>10000</v>
      </c>
      <c r="E215" s="109"/>
      <c r="F215" s="33">
        <f t="shared" si="114"/>
        <v>10000</v>
      </c>
      <c r="G215" s="33"/>
      <c r="H215" s="33"/>
      <c r="I215" s="33"/>
      <c r="J215" s="33"/>
      <c r="K215" s="33"/>
      <c r="L215" s="33">
        <v>10000</v>
      </c>
      <c r="M215" s="33"/>
      <c r="N215" s="57"/>
    </row>
    <row r="216" spans="1:14" ht="60" x14ac:dyDescent="0.25">
      <c r="A216" s="119"/>
      <c r="B216" s="29" t="s">
        <v>193</v>
      </c>
      <c r="C216" s="32" t="s">
        <v>105</v>
      </c>
      <c r="D216" s="29">
        <f t="shared" si="115"/>
        <v>45000</v>
      </c>
      <c r="E216" s="109"/>
      <c r="F216" s="33">
        <f t="shared" si="114"/>
        <v>45000</v>
      </c>
      <c r="G216" s="33"/>
      <c r="H216" s="33"/>
      <c r="I216" s="33"/>
      <c r="J216" s="33"/>
      <c r="K216" s="33"/>
      <c r="L216" s="33">
        <v>45000</v>
      </c>
      <c r="M216" s="33"/>
      <c r="N216" s="57"/>
    </row>
    <row r="217" spans="1:14" ht="29.25" x14ac:dyDescent="0.25">
      <c r="A217" s="10">
        <v>5300</v>
      </c>
      <c r="B217" s="74" t="s">
        <v>89</v>
      </c>
      <c r="C217" s="11"/>
      <c r="D217" s="12">
        <f>D218+D222+D224+D227+D229+D231+D234+D237</f>
        <v>4000</v>
      </c>
      <c r="E217" s="104">
        <f>E218+E222+E224+E227+E229+E231+E234+E237</f>
        <v>0</v>
      </c>
      <c r="F217" s="12">
        <f t="shared" si="114"/>
        <v>4000</v>
      </c>
      <c r="G217" s="12">
        <f>G218+G222+G224+G227+G229+G231+G234+G237</f>
        <v>0</v>
      </c>
      <c r="H217" s="12">
        <f>H218+H222+H224+H227+H229+H231+H234+H237</f>
        <v>0</v>
      </c>
      <c r="I217" s="12">
        <f>I218+I222+I224+I227+I229+I231+I234+I237</f>
        <v>0</v>
      </c>
      <c r="J217" s="12">
        <f t="shared" ref="J217:L217" si="116">J218+J222+J224+J227+J229+J231+J234+J237</f>
        <v>4000</v>
      </c>
      <c r="K217" s="12">
        <f t="shared" si="116"/>
        <v>0</v>
      </c>
      <c r="L217" s="12">
        <f t="shared" si="116"/>
        <v>0</v>
      </c>
      <c r="M217" s="12">
        <f>M218+M222+M224+M227+M229+M231+M234+M237</f>
        <v>0</v>
      </c>
      <c r="N217" s="43">
        <f>N218+N222+N224+N227+N229+N231+N234+N237</f>
        <v>0</v>
      </c>
    </row>
    <row r="218" spans="1:14" hidden="1" x14ac:dyDescent="0.25">
      <c r="A218" s="119" t="s">
        <v>58</v>
      </c>
      <c r="B218" s="66" t="s">
        <v>59</v>
      </c>
      <c r="C218" s="44"/>
      <c r="D218" s="30">
        <f>+D219</f>
        <v>0</v>
      </c>
      <c r="E218" s="113">
        <f>+E219</f>
        <v>0</v>
      </c>
      <c r="F218" s="30">
        <f t="shared" si="114"/>
        <v>0</v>
      </c>
      <c r="G218" s="30">
        <f>+G219</f>
        <v>0</v>
      </c>
      <c r="H218" s="30">
        <f>+H219</f>
        <v>0</v>
      </c>
      <c r="I218" s="30"/>
      <c r="J218" s="30">
        <f t="shared" ref="J218:L218" si="117">+J219</f>
        <v>0</v>
      </c>
      <c r="K218" s="30">
        <f t="shared" si="117"/>
        <v>0</v>
      </c>
      <c r="L218" s="30">
        <f t="shared" si="117"/>
        <v>0</v>
      </c>
      <c r="M218" s="30">
        <f>+M219</f>
        <v>0</v>
      </c>
      <c r="N218" s="30">
        <f>+N219</f>
        <v>0</v>
      </c>
    </row>
    <row r="219" spans="1:14" ht="30" hidden="1" x14ac:dyDescent="0.25">
      <c r="A219" s="120">
        <v>5301</v>
      </c>
      <c r="B219" s="75" t="s">
        <v>90</v>
      </c>
      <c r="C219" s="45"/>
      <c r="D219" s="35">
        <f t="shared" ref="D219:I219" si="118">SUM(D220:D221)</f>
        <v>0</v>
      </c>
      <c r="E219" s="111">
        <f t="shared" si="118"/>
        <v>0</v>
      </c>
      <c r="F219" s="35">
        <f t="shared" si="118"/>
        <v>0</v>
      </c>
      <c r="G219" s="35">
        <f t="shared" si="118"/>
        <v>0</v>
      </c>
      <c r="H219" s="35">
        <f t="shared" si="118"/>
        <v>0</v>
      </c>
      <c r="I219" s="35">
        <f t="shared" si="118"/>
        <v>0</v>
      </c>
      <c r="J219" s="35">
        <f t="shared" ref="J219:L219" si="119">SUM(J220:J221)</f>
        <v>0</v>
      </c>
      <c r="K219" s="35">
        <f t="shared" si="119"/>
        <v>0</v>
      </c>
      <c r="L219" s="35">
        <f t="shared" si="119"/>
        <v>0</v>
      </c>
      <c r="M219" s="35">
        <f>SUM(M220:M221)</f>
        <v>0</v>
      </c>
      <c r="N219" s="35">
        <f>SUM(N220:N221)</f>
        <v>0</v>
      </c>
    </row>
    <row r="220" spans="1:14" hidden="1" x14ac:dyDescent="0.25">
      <c r="A220" s="122"/>
      <c r="B220" s="71"/>
      <c r="C220" s="32"/>
      <c r="D220" s="29">
        <f t="shared" ref="D220:D221" si="120">+F220</f>
        <v>0</v>
      </c>
      <c r="E220" s="113"/>
      <c r="F220" s="28">
        <f>+G220+H220+I220+M220+N220</f>
        <v>0</v>
      </c>
      <c r="G220" s="30"/>
      <c r="H220" s="30"/>
      <c r="I220" s="30"/>
      <c r="J220" s="30"/>
      <c r="K220" s="30"/>
      <c r="L220" s="30"/>
      <c r="M220" s="30"/>
      <c r="N220" s="46"/>
    </row>
    <row r="221" spans="1:14" hidden="1" x14ac:dyDescent="0.25">
      <c r="A221" s="122"/>
      <c r="B221" s="71"/>
      <c r="C221" s="32"/>
      <c r="D221" s="29">
        <f t="shared" si="120"/>
        <v>0</v>
      </c>
      <c r="E221" s="113"/>
      <c r="F221" s="28">
        <f>+G221+H221+I221+M221+N221</f>
        <v>0</v>
      </c>
      <c r="G221" s="30"/>
      <c r="H221" s="30"/>
      <c r="I221" s="30"/>
      <c r="J221" s="30"/>
      <c r="K221" s="30"/>
      <c r="L221" s="30"/>
      <c r="M221" s="30"/>
      <c r="N221" s="46"/>
    </row>
    <row r="222" spans="1:14" hidden="1" x14ac:dyDescent="0.25">
      <c r="A222" s="119" t="s">
        <v>63</v>
      </c>
      <c r="B222" s="66" t="s">
        <v>64</v>
      </c>
      <c r="C222" s="23"/>
      <c r="D222" s="15"/>
      <c r="E222" s="105"/>
      <c r="F222" s="22"/>
      <c r="G222" s="22"/>
      <c r="H222" s="15"/>
      <c r="I222" s="15"/>
      <c r="J222" s="15"/>
      <c r="K222" s="15"/>
      <c r="L222" s="15"/>
      <c r="M222" s="15"/>
      <c r="N222" s="16"/>
    </row>
    <row r="223" spans="1:14" hidden="1" x14ac:dyDescent="0.25">
      <c r="A223" s="21"/>
      <c r="B223" s="66" t="s">
        <v>91</v>
      </c>
      <c r="C223" s="23"/>
      <c r="D223" s="15"/>
      <c r="E223" s="105"/>
      <c r="F223" s="22"/>
      <c r="G223" s="22"/>
      <c r="H223" s="15"/>
      <c r="I223" s="15"/>
      <c r="J223" s="15"/>
      <c r="K223" s="15"/>
      <c r="L223" s="15"/>
      <c r="M223" s="15"/>
      <c r="N223" s="16"/>
    </row>
    <row r="224" spans="1:14" hidden="1" x14ac:dyDescent="0.25">
      <c r="A224" s="119" t="s">
        <v>66</v>
      </c>
      <c r="B224" s="66" t="s">
        <v>67</v>
      </c>
      <c r="C224" s="27"/>
      <c r="D224" s="28">
        <f t="shared" ref="D224:F225" si="121">+D225</f>
        <v>0</v>
      </c>
      <c r="E224" s="108">
        <f t="shared" si="121"/>
        <v>0</v>
      </c>
      <c r="F224" s="28">
        <f t="shared" si="121"/>
        <v>0</v>
      </c>
      <c r="G224" s="28">
        <f t="shared" ref="G224:G225" si="122">+G225</f>
        <v>0</v>
      </c>
      <c r="H224" s="28">
        <f t="shared" ref="H224:L225" si="123">+H225</f>
        <v>0</v>
      </c>
      <c r="I224" s="28">
        <f t="shared" si="123"/>
        <v>0</v>
      </c>
      <c r="J224" s="28">
        <f t="shared" si="123"/>
        <v>0</v>
      </c>
      <c r="K224" s="28">
        <f t="shared" si="123"/>
        <v>0</v>
      </c>
      <c r="L224" s="28">
        <f t="shared" si="123"/>
        <v>0</v>
      </c>
      <c r="M224" s="28">
        <f>+M225</f>
        <v>0</v>
      </c>
      <c r="N224" s="28">
        <f>+N225</f>
        <v>0</v>
      </c>
    </row>
    <row r="225" spans="1:14" ht="30" hidden="1" x14ac:dyDescent="0.25">
      <c r="A225" s="120">
        <v>5301</v>
      </c>
      <c r="B225" s="75" t="s">
        <v>90</v>
      </c>
      <c r="C225" s="45"/>
      <c r="D225" s="35">
        <f t="shared" si="121"/>
        <v>0</v>
      </c>
      <c r="E225" s="111">
        <f t="shared" si="121"/>
        <v>0</v>
      </c>
      <c r="F225" s="35">
        <f t="shared" si="121"/>
        <v>0</v>
      </c>
      <c r="G225" s="35">
        <f t="shared" si="122"/>
        <v>0</v>
      </c>
      <c r="H225" s="35">
        <f t="shared" si="123"/>
        <v>0</v>
      </c>
      <c r="I225" s="35">
        <f t="shared" si="123"/>
        <v>0</v>
      </c>
      <c r="J225" s="35">
        <f t="shared" si="123"/>
        <v>0</v>
      </c>
      <c r="K225" s="35">
        <f t="shared" si="123"/>
        <v>0</v>
      </c>
      <c r="L225" s="35">
        <f t="shared" si="123"/>
        <v>0</v>
      </c>
      <c r="M225" s="35">
        <f>+M226</f>
        <v>0</v>
      </c>
      <c r="N225" s="35">
        <f>+N226</f>
        <v>0</v>
      </c>
    </row>
    <row r="226" spans="1:14" hidden="1" x14ac:dyDescent="0.25">
      <c r="A226" s="122"/>
      <c r="B226" s="39"/>
      <c r="C226" s="25"/>
      <c r="D226" s="26">
        <f>+F226</f>
        <v>0</v>
      </c>
      <c r="E226" s="113"/>
      <c r="F226" s="28">
        <f>+G226+H226+I226+M226+N226</f>
        <v>0</v>
      </c>
      <c r="G226" s="30"/>
      <c r="H226" s="30"/>
      <c r="I226" s="30"/>
      <c r="J226" s="30"/>
      <c r="K226" s="30"/>
      <c r="L226" s="30"/>
      <c r="M226" s="30"/>
      <c r="N226" s="46"/>
    </row>
    <row r="227" spans="1:14" hidden="1" x14ac:dyDescent="0.25">
      <c r="A227" s="119" t="s">
        <v>68</v>
      </c>
      <c r="B227" s="66" t="s">
        <v>69</v>
      </c>
      <c r="C227" s="23"/>
      <c r="D227" s="15"/>
      <c r="E227" s="105"/>
      <c r="F227" s="22"/>
      <c r="G227" s="22"/>
      <c r="H227" s="15"/>
      <c r="I227" s="15"/>
      <c r="J227" s="15"/>
      <c r="K227" s="15"/>
      <c r="L227" s="15"/>
      <c r="M227" s="15"/>
      <c r="N227" s="16"/>
    </row>
    <row r="228" spans="1:14" hidden="1" x14ac:dyDescent="0.25">
      <c r="A228" s="21"/>
      <c r="B228" s="66" t="s">
        <v>91</v>
      </c>
      <c r="C228" s="23"/>
      <c r="D228" s="15"/>
      <c r="E228" s="105"/>
      <c r="F228" s="22"/>
      <c r="G228" s="22"/>
      <c r="H228" s="15"/>
      <c r="I228" s="15"/>
      <c r="J228" s="15"/>
      <c r="K228" s="15"/>
      <c r="L228" s="15"/>
      <c r="M228" s="15"/>
      <c r="N228" s="16"/>
    </row>
    <row r="229" spans="1:14" ht="30" hidden="1" x14ac:dyDescent="0.25">
      <c r="A229" s="119" t="s">
        <v>70</v>
      </c>
      <c r="B229" s="66" t="s">
        <v>71</v>
      </c>
      <c r="C229" s="23"/>
      <c r="D229" s="15"/>
      <c r="E229" s="105"/>
      <c r="F229" s="22"/>
      <c r="G229" s="22"/>
      <c r="H229" s="15"/>
      <c r="I229" s="15"/>
      <c r="J229" s="15"/>
      <c r="K229" s="15"/>
      <c r="L229" s="15"/>
      <c r="M229" s="15"/>
      <c r="N229" s="16"/>
    </row>
    <row r="230" spans="1:14" hidden="1" x14ac:dyDescent="0.25">
      <c r="A230" s="21"/>
      <c r="B230" s="66" t="s">
        <v>91</v>
      </c>
      <c r="C230" s="23"/>
      <c r="D230" s="15"/>
      <c r="E230" s="105"/>
      <c r="F230" s="22"/>
      <c r="G230" s="22"/>
      <c r="H230" s="15"/>
      <c r="I230" s="15"/>
      <c r="J230" s="15"/>
      <c r="K230" s="15"/>
      <c r="L230" s="15"/>
      <c r="M230" s="15"/>
      <c r="N230" s="16"/>
    </row>
    <row r="231" spans="1:14" ht="45" hidden="1" x14ac:dyDescent="0.25">
      <c r="A231" s="119" t="s">
        <v>72</v>
      </c>
      <c r="B231" s="66" t="s">
        <v>73</v>
      </c>
      <c r="C231" s="27"/>
      <c r="D231" s="28">
        <f t="shared" ref="D231:F232" si="124">+D232</f>
        <v>0</v>
      </c>
      <c r="E231" s="108">
        <f t="shared" si="124"/>
        <v>0</v>
      </c>
      <c r="F231" s="28">
        <f t="shared" si="124"/>
        <v>0</v>
      </c>
      <c r="G231" s="28">
        <f t="shared" ref="G231:G232" si="125">+G232</f>
        <v>0</v>
      </c>
      <c r="H231" s="28">
        <f t="shared" ref="H231:L232" si="126">+H232</f>
        <v>0</v>
      </c>
      <c r="I231" s="28">
        <f t="shared" si="126"/>
        <v>0</v>
      </c>
      <c r="J231" s="28">
        <f t="shared" si="126"/>
        <v>0</v>
      </c>
      <c r="K231" s="28">
        <f t="shared" si="126"/>
        <v>0</v>
      </c>
      <c r="L231" s="28">
        <f t="shared" si="126"/>
        <v>0</v>
      </c>
      <c r="M231" s="28">
        <f>+M232</f>
        <v>0</v>
      </c>
      <c r="N231" s="28">
        <f>+N232</f>
        <v>0</v>
      </c>
    </row>
    <row r="232" spans="1:14" ht="30" hidden="1" x14ac:dyDescent="0.25">
      <c r="A232" s="120">
        <v>5309</v>
      </c>
      <c r="B232" s="75" t="s">
        <v>92</v>
      </c>
      <c r="C232" s="42"/>
      <c r="D232" s="19">
        <f t="shared" si="124"/>
        <v>0</v>
      </c>
      <c r="E232" s="106">
        <f t="shared" si="124"/>
        <v>0</v>
      </c>
      <c r="F232" s="19">
        <f t="shared" si="124"/>
        <v>0</v>
      </c>
      <c r="G232" s="19">
        <f t="shared" si="125"/>
        <v>0</v>
      </c>
      <c r="H232" s="19">
        <f t="shared" si="126"/>
        <v>0</v>
      </c>
      <c r="I232" s="19">
        <f t="shared" si="126"/>
        <v>0</v>
      </c>
      <c r="J232" s="19">
        <f t="shared" si="126"/>
        <v>0</v>
      </c>
      <c r="K232" s="19">
        <f t="shared" si="126"/>
        <v>0</v>
      </c>
      <c r="L232" s="19">
        <f t="shared" si="126"/>
        <v>0</v>
      </c>
      <c r="M232" s="19">
        <f>+M233</f>
        <v>0</v>
      </c>
      <c r="N232" s="19">
        <f>+N233</f>
        <v>0</v>
      </c>
    </row>
    <row r="233" spans="1:14" hidden="1" x14ac:dyDescent="0.25">
      <c r="A233" s="47"/>
      <c r="B233" s="71"/>
      <c r="C233" s="25"/>
      <c r="D233" s="26"/>
      <c r="E233" s="31">
        <f t="shared" ref="E233" si="127">+G233</f>
        <v>0</v>
      </c>
      <c r="F233" s="33">
        <f>+G233+H233+I233+M233+N233</f>
        <v>0</v>
      </c>
      <c r="G233" s="33"/>
      <c r="H233" s="15"/>
      <c r="I233" s="15"/>
      <c r="J233" s="15"/>
      <c r="K233" s="15"/>
      <c r="L233" s="15"/>
      <c r="M233" s="15"/>
      <c r="N233" s="16"/>
    </row>
    <row r="234" spans="1:14" s="53" customFormat="1" ht="28.5" x14ac:dyDescent="0.2">
      <c r="A234" s="118" t="s">
        <v>74</v>
      </c>
      <c r="B234" s="69" t="s">
        <v>75</v>
      </c>
      <c r="C234" s="27"/>
      <c r="D234" s="28">
        <f t="shared" ref="D234:F235" si="128">+D235</f>
        <v>4000</v>
      </c>
      <c r="E234" s="108">
        <f t="shared" si="128"/>
        <v>0</v>
      </c>
      <c r="F234" s="28">
        <f t="shared" si="128"/>
        <v>4000</v>
      </c>
      <c r="G234" s="28">
        <f t="shared" ref="G234:G235" si="129">+G235</f>
        <v>0</v>
      </c>
      <c r="H234" s="28">
        <f t="shared" ref="H234:L235" si="130">+H235</f>
        <v>0</v>
      </c>
      <c r="I234" s="28">
        <f t="shared" si="130"/>
        <v>0</v>
      </c>
      <c r="J234" s="28">
        <f t="shared" si="130"/>
        <v>4000</v>
      </c>
      <c r="K234" s="28">
        <f t="shared" si="130"/>
        <v>0</v>
      </c>
      <c r="L234" s="28">
        <f t="shared" si="130"/>
        <v>0</v>
      </c>
      <c r="M234" s="28">
        <f>+M235</f>
        <v>0</v>
      </c>
      <c r="N234" s="28">
        <f>+N235</f>
        <v>0</v>
      </c>
    </row>
    <row r="235" spans="1:14" s="53" customFormat="1" ht="28.5" x14ac:dyDescent="0.2">
      <c r="A235" s="121">
        <v>5301</v>
      </c>
      <c r="B235" s="68" t="s">
        <v>90</v>
      </c>
      <c r="C235" s="45"/>
      <c r="D235" s="35">
        <f t="shared" si="128"/>
        <v>4000</v>
      </c>
      <c r="E235" s="111">
        <f t="shared" si="128"/>
        <v>0</v>
      </c>
      <c r="F235" s="35">
        <f t="shared" si="128"/>
        <v>4000</v>
      </c>
      <c r="G235" s="35">
        <f t="shared" si="129"/>
        <v>0</v>
      </c>
      <c r="H235" s="35">
        <f t="shared" si="130"/>
        <v>0</v>
      </c>
      <c r="I235" s="35">
        <f t="shared" si="130"/>
        <v>0</v>
      </c>
      <c r="J235" s="35">
        <f t="shared" si="130"/>
        <v>4000</v>
      </c>
      <c r="K235" s="35">
        <f t="shared" si="130"/>
        <v>0</v>
      </c>
      <c r="L235" s="35">
        <f t="shared" si="130"/>
        <v>0</v>
      </c>
      <c r="M235" s="35">
        <f>+M236</f>
        <v>0</v>
      </c>
      <c r="N235" s="35">
        <f>+N236</f>
        <v>0</v>
      </c>
    </row>
    <row r="236" spans="1:14" x14ac:dyDescent="0.25">
      <c r="A236" s="122"/>
      <c r="B236" s="71" t="s">
        <v>17</v>
      </c>
      <c r="C236" s="32" t="s">
        <v>114</v>
      </c>
      <c r="D236" s="29">
        <f>+F236</f>
        <v>4000</v>
      </c>
      <c r="E236" s="112"/>
      <c r="F236" s="33">
        <f>SUM(G236:N236)</f>
        <v>4000</v>
      </c>
      <c r="G236" s="37"/>
      <c r="H236" s="37"/>
      <c r="I236" s="37"/>
      <c r="J236" s="37">
        <v>4000</v>
      </c>
      <c r="K236" s="37"/>
      <c r="L236" s="37"/>
      <c r="M236" s="37"/>
      <c r="N236" s="38"/>
    </row>
    <row r="237" spans="1:14" hidden="1" x14ac:dyDescent="0.25">
      <c r="A237" s="13" t="s">
        <v>77</v>
      </c>
      <c r="B237" s="66" t="s">
        <v>78</v>
      </c>
      <c r="C237" s="23"/>
      <c r="D237" s="15"/>
      <c r="E237" s="105"/>
      <c r="F237" s="22"/>
      <c r="G237" s="22"/>
      <c r="H237" s="15"/>
      <c r="I237" s="15"/>
      <c r="J237" s="15"/>
      <c r="K237" s="15"/>
      <c r="L237" s="15"/>
      <c r="M237" s="15"/>
      <c r="N237" s="16"/>
    </row>
    <row r="238" spans="1:14" hidden="1" x14ac:dyDescent="0.25">
      <c r="A238" s="21"/>
      <c r="B238" s="81" t="s">
        <v>91</v>
      </c>
      <c r="C238" s="23"/>
      <c r="D238" s="15"/>
      <c r="E238" s="105"/>
      <c r="F238" s="22"/>
      <c r="G238" s="22"/>
      <c r="H238" s="15"/>
      <c r="I238" s="15"/>
      <c r="J238" s="15"/>
      <c r="K238" s="15"/>
      <c r="L238" s="15"/>
      <c r="M238" s="15"/>
      <c r="N238" s="16"/>
    </row>
    <row r="239" spans="1:14" hidden="1" x14ac:dyDescent="0.25">
      <c r="A239" s="10">
        <v>5400</v>
      </c>
      <c r="B239" s="74" t="s">
        <v>12</v>
      </c>
      <c r="C239" s="11"/>
      <c r="D239" s="12">
        <f>D240+D242+D244+D246+D248+D250+D252+D254</f>
        <v>0</v>
      </c>
      <c r="E239" s="104">
        <f>E240+E242+E244+E246+E248+E250+E252+E254</f>
        <v>0</v>
      </c>
      <c r="F239" s="12">
        <f>G239+H239+I239+M239+N239</f>
        <v>0</v>
      </c>
      <c r="G239" s="12">
        <f>G240+G242+G244+G246+G248+G250+G252+G254</f>
        <v>0</v>
      </c>
      <c r="H239" s="12">
        <f t="shared" ref="H239:M239" si="131">H240+H242+H244+H246+H248+H250+H252+H254</f>
        <v>0</v>
      </c>
      <c r="I239" s="12">
        <f t="shared" si="131"/>
        <v>0</v>
      </c>
      <c r="J239" s="12">
        <f t="shared" ref="J239:L239" si="132">J240+J242+J244+J246+J248+J250+J252+J254</f>
        <v>0</v>
      </c>
      <c r="K239" s="12">
        <f t="shared" si="132"/>
        <v>0</v>
      </c>
      <c r="L239" s="12">
        <f t="shared" si="132"/>
        <v>0</v>
      </c>
      <c r="M239" s="12">
        <f t="shared" si="131"/>
        <v>0</v>
      </c>
      <c r="N239" s="43">
        <f>N240+N242+N244+N246+N248+N250+N252+N254</f>
        <v>0</v>
      </c>
    </row>
    <row r="240" spans="1:14" hidden="1" x14ac:dyDescent="0.25">
      <c r="A240" s="13" t="s">
        <v>58</v>
      </c>
      <c r="B240" s="66" t="s">
        <v>59</v>
      </c>
      <c r="C240" s="14"/>
      <c r="D240" s="15"/>
      <c r="E240" s="105"/>
      <c r="F240" s="15"/>
      <c r="G240" s="15"/>
      <c r="H240" s="15"/>
      <c r="I240" s="15"/>
      <c r="J240" s="15"/>
      <c r="K240" s="15"/>
      <c r="L240" s="15"/>
      <c r="M240" s="15"/>
      <c r="N240" s="16"/>
    </row>
    <row r="241" spans="1:14" hidden="1" x14ac:dyDescent="0.25">
      <c r="A241" s="23"/>
      <c r="B241" s="66" t="s">
        <v>91</v>
      </c>
      <c r="C241" s="14"/>
      <c r="D241" s="15"/>
      <c r="E241" s="105"/>
      <c r="F241" s="22"/>
      <c r="G241" s="15"/>
      <c r="H241" s="15"/>
      <c r="I241" s="15"/>
      <c r="J241" s="15"/>
      <c r="K241" s="15"/>
      <c r="L241" s="15"/>
      <c r="M241" s="15"/>
      <c r="N241" s="16"/>
    </row>
    <row r="242" spans="1:14" hidden="1" x14ac:dyDescent="0.25">
      <c r="A242" s="13" t="s">
        <v>63</v>
      </c>
      <c r="B242" s="66" t="s">
        <v>64</v>
      </c>
      <c r="C242" s="14"/>
      <c r="D242" s="15"/>
      <c r="E242" s="105"/>
      <c r="F242" s="15"/>
      <c r="G242" s="15"/>
      <c r="H242" s="15"/>
      <c r="I242" s="15"/>
      <c r="J242" s="15"/>
      <c r="K242" s="15"/>
      <c r="L242" s="15"/>
      <c r="M242" s="15"/>
      <c r="N242" s="16"/>
    </row>
    <row r="243" spans="1:14" hidden="1" x14ac:dyDescent="0.25">
      <c r="A243" s="23"/>
      <c r="B243" s="66" t="s">
        <v>91</v>
      </c>
      <c r="C243" s="14"/>
      <c r="D243" s="15"/>
      <c r="E243" s="105"/>
      <c r="F243" s="22"/>
      <c r="G243" s="15"/>
      <c r="H243" s="15"/>
      <c r="I243" s="15"/>
      <c r="J243" s="15"/>
      <c r="K243" s="15"/>
      <c r="L243" s="15"/>
      <c r="M243" s="15"/>
      <c r="N243" s="16"/>
    </row>
    <row r="244" spans="1:14" hidden="1" x14ac:dyDescent="0.25">
      <c r="A244" s="13" t="s">
        <v>66</v>
      </c>
      <c r="B244" s="66" t="s">
        <v>67</v>
      </c>
      <c r="C244" s="14"/>
      <c r="D244" s="15"/>
      <c r="E244" s="105"/>
      <c r="F244" s="15"/>
      <c r="G244" s="15"/>
      <c r="H244" s="15"/>
      <c r="I244" s="15"/>
      <c r="J244" s="15"/>
      <c r="K244" s="15"/>
      <c r="L244" s="15"/>
      <c r="M244" s="15"/>
      <c r="N244" s="16"/>
    </row>
    <row r="245" spans="1:14" hidden="1" x14ac:dyDescent="0.25">
      <c r="A245" s="23"/>
      <c r="B245" s="66" t="s">
        <v>91</v>
      </c>
      <c r="C245" s="14"/>
      <c r="D245" s="15"/>
      <c r="E245" s="105"/>
      <c r="F245" s="22"/>
      <c r="G245" s="15"/>
      <c r="H245" s="15"/>
      <c r="I245" s="15"/>
      <c r="J245" s="15"/>
      <c r="K245" s="15"/>
      <c r="L245" s="15"/>
      <c r="M245" s="15"/>
      <c r="N245" s="16"/>
    </row>
    <row r="246" spans="1:14" hidden="1" x14ac:dyDescent="0.25">
      <c r="A246" s="13" t="s">
        <v>68</v>
      </c>
      <c r="B246" s="66" t="s">
        <v>69</v>
      </c>
      <c r="C246" s="14"/>
      <c r="D246" s="15"/>
      <c r="E246" s="105"/>
      <c r="F246" s="15"/>
      <c r="G246" s="15"/>
      <c r="H246" s="15"/>
      <c r="I246" s="15"/>
      <c r="J246" s="15"/>
      <c r="K246" s="15"/>
      <c r="L246" s="15"/>
      <c r="M246" s="15"/>
      <c r="N246" s="16"/>
    </row>
    <row r="247" spans="1:14" hidden="1" x14ac:dyDescent="0.25">
      <c r="A247" s="23"/>
      <c r="B247" s="66" t="s">
        <v>91</v>
      </c>
      <c r="C247" s="14"/>
      <c r="D247" s="15"/>
      <c r="E247" s="105"/>
      <c r="F247" s="22"/>
      <c r="G247" s="15"/>
      <c r="H247" s="15"/>
      <c r="I247" s="15"/>
      <c r="J247" s="15"/>
      <c r="K247" s="15"/>
      <c r="L247" s="15"/>
      <c r="M247" s="15"/>
      <c r="N247" s="16"/>
    </row>
    <row r="248" spans="1:14" ht="30" hidden="1" x14ac:dyDescent="0.25">
      <c r="A248" s="13" t="s">
        <v>70</v>
      </c>
      <c r="B248" s="66" t="s">
        <v>71</v>
      </c>
      <c r="C248" s="14"/>
      <c r="D248" s="15"/>
      <c r="E248" s="105"/>
      <c r="F248" s="15"/>
      <c r="G248" s="15"/>
      <c r="H248" s="15"/>
      <c r="I248" s="15"/>
      <c r="J248" s="15"/>
      <c r="K248" s="15"/>
      <c r="L248" s="15"/>
      <c r="M248" s="15"/>
      <c r="N248" s="16"/>
    </row>
    <row r="249" spans="1:14" hidden="1" x14ac:dyDescent="0.25">
      <c r="A249" s="21"/>
      <c r="B249" s="66" t="s">
        <v>91</v>
      </c>
      <c r="C249" s="23"/>
      <c r="D249" s="15"/>
      <c r="E249" s="105"/>
      <c r="F249" s="22"/>
      <c r="G249" s="15"/>
      <c r="H249" s="15"/>
      <c r="I249" s="15"/>
      <c r="J249" s="15"/>
      <c r="K249" s="15"/>
      <c r="L249" s="15"/>
      <c r="M249" s="15"/>
      <c r="N249" s="16"/>
    </row>
    <row r="250" spans="1:14" ht="45" hidden="1" x14ac:dyDescent="0.25">
      <c r="A250" s="13" t="s">
        <v>72</v>
      </c>
      <c r="B250" s="66" t="s">
        <v>73</v>
      </c>
      <c r="C250" s="23"/>
      <c r="D250" s="15">
        <f t="shared" ref="D250:I250" si="133">+D251</f>
        <v>0</v>
      </c>
      <c r="E250" s="105">
        <f t="shared" si="133"/>
        <v>0</v>
      </c>
      <c r="F250" s="15">
        <f t="shared" si="133"/>
        <v>0</v>
      </c>
      <c r="G250" s="15">
        <f t="shared" si="133"/>
        <v>0</v>
      </c>
      <c r="H250" s="15">
        <f t="shared" si="133"/>
        <v>0</v>
      </c>
      <c r="I250" s="15">
        <f t="shared" si="133"/>
        <v>0</v>
      </c>
      <c r="J250" s="15">
        <f t="shared" ref="J250:L250" si="134">+J251</f>
        <v>0</v>
      </c>
      <c r="K250" s="15">
        <f t="shared" si="134"/>
        <v>0</v>
      </c>
      <c r="L250" s="15">
        <f t="shared" si="134"/>
        <v>0</v>
      </c>
      <c r="M250" s="15">
        <f>+M251</f>
        <v>0</v>
      </c>
      <c r="N250" s="15">
        <f>+N251</f>
        <v>0</v>
      </c>
    </row>
    <row r="251" spans="1:14" hidden="1" x14ac:dyDescent="0.25">
      <c r="A251" s="21"/>
      <c r="B251" s="66" t="s">
        <v>24</v>
      </c>
      <c r="C251" s="32"/>
      <c r="D251" s="29">
        <f>+F251</f>
        <v>0</v>
      </c>
      <c r="E251" s="113"/>
      <c r="F251" s="28">
        <f>+G251+H251+I251+M251+N251</f>
        <v>0</v>
      </c>
      <c r="G251" s="15"/>
      <c r="H251" s="15"/>
      <c r="I251" s="15"/>
      <c r="J251" s="15"/>
      <c r="K251" s="15"/>
      <c r="L251" s="15"/>
      <c r="M251" s="15"/>
      <c r="N251" s="16"/>
    </row>
    <row r="252" spans="1:14" ht="30" hidden="1" x14ac:dyDescent="0.25">
      <c r="A252" s="13" t="s">
        <v>74</v>
      </c>
      <c r="B252" s="66" t="s">
        <v>75</v>
      </c>
      <c r="C252" s="23"/>
      <c r="D252" s="15"/>
      <c r="E252" s="105"/>
      <c r="F252" s="15"/>
      <c r="G252" s="15"/>
      <c r="H252" s="15"/>
      <c r="I252" s="15"/>
      <c r="J252" s="15"/>
      <c r="K252" s="15"/>
      <c r="L252" s="15"/>
      <c r="M252" s="15"/>
      <c r="N252" s="16"/>
    </row>
    <row r="253" spans="1:14" hidden="1" x14ac:dyDescent="0.25">
      <c r="A253" s="21"/>
      <c r="B253" s="66" t="s">
        <v>91</v>
      </c>
      <c r="C253" s="23"/>
      <c r="D253" s="15"/>
      <c r="E253" s="105"/>
      <c r="F253" s="22"/>
      <c r="G253" s="15"/>
      <c r="H253" s="15"/>
      <c r="I253" s="15"/>
      <c r="J253" s="15"/>
      <c r="K253" s="15"/>
      <c r="L253" s="15"/>
      <c r="M253" s="15"/>
      <c r="N253" s="16"/>
    </row>
    <row r="254" spans="1:14" hidden="1" x14ac:dyDescent="0.25">
      <c r="A254" s="13" t="s">
        <v>77</v>
      </c>
      <c r="B254" s="66" t="s">
        <v>78</v>
      </c>
      <c r="C254" s="23"/>
      <c r="D254" s="15"/>
      <c r="E254" s="105"/>
      <c r="F254" s="15"/>
      <c r="G254" s="15"/>
      <c r="H254" s="15"/>
      <c r="I254" s="15"/>
      <c r="J254" s="15"/>
      <c r="K254" s="15"/>
      <c r="L254" s="15"/>
      <c r="M254" s="15"/>
      <c r="N254" s="16"/>
    </row>
    <row r="255" spans="1:14" hidden="1" x14ac:dyDescent="0.25">
      <c r="A255" s="21"/>
      <c r="B255" s="66" t="s">
        <v>91</v>
      </c>
      <c r="C255" s="23"/>
      <c r="D255" s="15"/>
      <c r="E255" s="105"/>
      <c r="F255" s="22"/>
      <c r="G255" s="15"/>
      <c r="H255" s="15"/>
      <c r="I255" s="15"/>
      <c r="J255" s="15"/>
      <c r="K255" s="15"/>
      <c r="L255" s="15"/>
      <c r="M255" s="15"/>
      <c r="N255" s="16"/>
    </row>
    <row r="256" spans="1:14" hidden="1" x14ac:dyDescent="0.25">
      <c r="A256" s="10">
        <v>5500</v>
      </c>
      <c r="B256" s="74" t="s">
        <v>94</v>
      </c>
      <c r="C256" s="11"/>
      <c r="D256" s="12">
        <f>D257+D262+D264+D266+D268+D270+D272+D274</f>
        <v>0</v>
      </c>
      <c r="E256" s="104">
        <f>E257+E262+E264+E266+E268+E270+E272+E274</f>
        <v>0</v>
      </c>
      <c r="F256" s="12">
        <f>G256+H256+I256+M256+N256</f>
        <v>0</v>
      </c>
      <c r="G256" s="12">
        <f>G257+G262+G264+G266+G268+G270+G272+G274</f>
        <v>0</v>
      </c>
      <c r="H256" s="12">
        <f t="shared" ref="H256:M256" si="135">H257+H262+H264+H266+H268+H270+H272+H274</f>
        <v>0</v>
      </c>
      <c r="I256" s="12">
        <f t="shared" si="135"/>
        <v>0</v>
      </c>
      <c r="J256" s="12">
        <f t="shared" ref="J256:L256" si="136">J257+J262+J264+J266+J268+J270+J272+J274</f>
        <v>0</v>
      </c>
      <c r="K256" s="12">
        <f t="shared" si="136"/>
        <v>0</v>
      </c>
      <c r="L256" s="12">
        <f t="shared" si="136"/>
        <v>0</v>
      </c>
      <c r="M256" s="12">
        <f t="shared" si="135"/>
        <v>0</v>
      </c>
      <c r="N256" s="43">
        <f>N257+N262+N264+N266+N268+N270+N272+N274</f>
        <v>0</v>
      </c>
    </row>
    <row r="257" spans="1:14" hidden="1" x14ac:dyDescent="0.25">
      <c r="A257" s="36" t="s">
        <v>58</v>
      </c>
      <c r="B257" s="76" t="s">
        <v>59</v>
      </c>
      <c r="C257" s="48"/>
      <c r="D257" s="24"/>
      <c r="E257" s="114"/>
      <c r="F257" s="24"/>
      <c r="G257" s="24"/>
      <c r="H257" s="24"/>
      <c r="I257" s="24"/>
      <c r="J257" s="24"/>
      <c r="K257" s="24"/>
      <c r="L257" s="24"/>
      <c r="M257" s="24"/>
      <c r="N257" s="49"/>
    </row>
    <row r="258" spans="1:14" ht="30" hidden="1" x14ac:dyDescent="0.25">
      <c r="A258" s="17">
        <v>5501</v>
      </c>
      <c r="B258" s="75" t="s">
        <v>95</v>
      </c>
      <c r="C258" s="18"/>
      <c r="D258" s="19"/>
      <c r="E258" s="106"/>
      <c r="F258" s="19"/>
      <c r="G258" s="19"/>
      <c r="H258" s="19"/>
      <c r="I258" s="19"/>
      <c r="J258" s="19"/>
      <c r="K258" s="19"/>
      <c r="L258" s="19"/>
      <c r="M258" s="19"/>
      <c r="N258" s="20"/>
    </row>
    <row r="259" spans="1:14" hidden="1" x14ac:dyDescent="0.25">
      <c r="A259" s="36"/>
      <c r="B259" s="76" t="s">
        <v>81</v>
      </c>
      <c r="C259" s="48"/>
      <c r="D259" s="24"/>
      <c r="E259" s="114"/>
      <c r="F259" s="24"/>
      <c r="G259" s="24"/>
      <c r="H259" s="24"/>
      <c r="I259" s="24"/>
      <c r="J259" s="24"/>
      <c r="K259" s="24"/>
      <c r="L259" s="24"/>
      <c r="M259" s="24"/>
      <c r="N259" s="49"/>
    </row>
    <row r="260" spans="1:14" ht="30" hidden="1" x14ac:dyDescent="0.25">
      <c r="A260" s="17">
        <v>5503</v>
      </c>
      <c r="B260" s="75" t="s">
        <v>96</v>
      </c>
      <c r="C260" s="18"/>
      <c r="D260" s="19"/>
      <c r="E260" s="106"/>
      <c r="F260" s="19"/>
      <c r="G260" s="19"/>
      <c r="H260" s="19"/>
      <c r="I260" s="19"/>
      <c r="J260" s="19"/>
      <c r="K260" s="19"/>
      <c r="L260" s="19"/>
      <c r="M260" s="19"/>
      <c r="N260" s="20"/>
    </row>
    <row r="261" spans="1:14" hidden="1" x14ac:dyDescent="0.25">
      <c r="A261" s="21"/>
      <c r="B261" s="66" t="s">
        <v>91</v>
      </c>
      <c r="C261" s="23"/>
      <c r="D261" s="22"/>
      <c r="E261" s="105"/>
      <c r="F261" s="15"/>
      <c r="G261" s="22"/>
      <c r="H261" s="22"/>
      <c r="I261" s="22"/>
      <c r="J261" s="22"/>
      <c r="K261" s="22"/>
      <c r="L261" s="22"/>
      <c r="M261" s="22"/>
      <c r="N261" s="50"/>
    </row>
    <row r="262" spans="1:14" hidden="1" x14ac:dyDescent="0.25">
      <c r="A262" s="13" t="s">
        <v>63</v>
      </c>
      <c r="B262" s="66" t="s">
        <v>64</v>
      </c>
      <c r="C262" s="14"/>
      <c r="D262" s="15"/>
      <c r="E262" s="105"/>
      <c r="F262" s="15"/>
      <c r="G262" s="15"/>
      <c r="H262" s="15"/>
      <c r="I262" s="15"/>
      <c r="J262" s="15"/>
      <c r="K262" s="15"/>
      <c r="L262" s="15"/>
      <c r="M262" s="15"/>
      <c r="N262" s="16"/>
    </row>
    <row r="263" spans="1:14" hidden="1" x14ac:dyDescent="0.25">
      <c r="A263" s="21"/>
      <c r="B263" s="66" t="s">
        <v>91</v>
      </c>
      <c r="C263" s="23"/>
      <c r="D263" s="15"/>
      <c r="E263" s="105"/>
      <c r="F263" s="15"/>
      <c r="G263" s="22"/>
      <c r="H263" s="22"/>
      <c r="I263" s="22"/>
      <c r="J263" s="22"/>
      <c r="K263" s="22"/>
      <c r="L263" s="22"/>
      <c r="M263" s="22"/>
      <c r="N263" s="50"/>
    </row>
    <row r="264" spans="1:14" hidden="1" x14ac:dyDescent="0.25">
      <c r="A264" s="13" t="s">
        <v>66</v>
      </c>
      <c r="B264" s="66" t="s">
        <v>67</v>
      </c>
      <c r="C264" s="14"/>
      <c r="D264" s="15"/>
      <c r="E264" s="105"/>
      <c r="F264" s="15"/>
      <c r="G264" s="15"/>
      <c r="H264" s="15"/>
      <c r="I264" s="15"/>
      <c r="J264" s="15"/>
      <c r="K264" s="15"/>
      <c r="L264" s="15"/>
      <c r="M264" s="15"/>
      <c r="N264" s="16"/>
    </row>
    <row r="265" spans="1:14" hidden="1" x14ac:dyDescent="0.25">
      <c r="A265" s="21"/>
      <c r="B265" s="66" t="s">
        <v>91</v>
      </c>
      <c r="C265" s="23"/>
      <c r="D265" s="15"/>
      <c r="E265" s="105"/>
      <c r="F265" s="15"/>
      <c r="G265" s="22"/>
      <c r="H265" s="22"/>
      <c r="I265" s="22"/>
      <c r="J265" s="22"/>
      <c r="K265" s="22"/>
      <c r="L265" s="22"/>
      <c r="M265" s="22"/>
      <c r="N265" s="50"/>
    </row>
    <row r="266" spans="1:14" hidden="1" x14ac:dyDescent="0.25">
      <c r="A266" s="13" t="s">
        <v>68</v>
      </c>
      <c r="B266" s="66" t="s">
        <v>69</v>
      </c>
      <c r="C266" s="14"/>
      <c r="D266" s="15"/>
      <c r="E266" s="105"/>
      <c r="F266" s="15"/>
      <c r="G266" s="15"/>
      <c r="H266" s="15"/>
      <c r="I266" s="15"/>
      <c r="J266" s="15"/>
      <c r="K266" s="15"/>
      <c r="L266" s="15"/>
      <c r="M266" s="15"/>
      <c r="N266" s="16"/>
    </row>
    <row r="267" spans="1:14" hidden="1" x14ac:dyDescent="0.25">
      <c r="A267" s="21"/>
      <c r="B267" s="66" t="s">
        <v>91</v>
      </c>
      <c r="C267" s="23"/>
      <c r="D267" s="15"/>
      <c r="E267" s="105"/>
      <c r="F267" s="15"/>
      <c r="G267" s="22"/>
      <c r="H267" s="22"/>
      <c r="I267" s="22"/>
      <c r="J267" s="22"/>
      <c r="K267" s="22"/>
      <c r="L267" s="22"/>
      <c r="M267" s="22"/>
      <c r="N267" s="50"/>
    </row>
    <row r="268" spans="1:14" ht="30" hidden="1" x14ac:dyDescent="0.25">
      <c r="A268" s="13" t="s">
        <v>70</v>
      </c>
      <c r="B268" s="66" t="s">
        <v>71</v>
      </c>
      <c r="C268" s="14"/>
      <c r="D268" s="15"/>
      <c r="E268" s="105"/>
      <c r="F268" s="15"/>
      <c r="G268" s="15"/>
      <c r="H268" s="15"/>
      <c r="I268" s="15"/>
      <c r="J268" s="15"/>
      <c r="K268" s="15"/>
      <c r="L268" s="15"/>
      <c r="M268" s="15"/>
      <c r="N268" s="16"/>
    </row>
    <row r="269" spans="1:14" hidden="1" x14ac:dyDescent="0.25">
      <c r="A269" s="21"/>
      <c r="B269" s="66" t="s">
        <v>91</v>
      </c>
      <c r="C269" s="23"/>
      <c r="D269" s="15"/>
      <c r="E269" s="105"/>
      <c r="F269" s="15"/>
      <c r="G269" s="22"/>
      <c r="H269" s="22"/>
      <c r="I269" s="22"/>
      <c r="J269" s="22"/>
      <c r="K269" s="22"/>
      <c r="L269" s="22"/>
      <c r="M269" s="22"/>
      <c r="N269" s="50"/>
    </row>
    <row r="270" spans="1:14" ht="45" hidden="1" x14ac:dyDescent="0.25">
      <c r="A270" s="13" t="s">
        <v>72</v>
      </c>
      <c r="B270" s="66" t="s">
        <v>73</v>
      </c>
      <c r="C270" s="14"/>
      <c r="D270" s="15"/>
      <c r="E270" s="105"/>
      <c r="F270" s="15"/>
      <c r="G270" s="15"/>
      <c r="H270" s="15"/>
      <c r="I270" s="15"/>
      <c r="J270" s="15"/>
      <c r="K270" s="15"/>
      <c r="L270" s="15"/>
      <c r="M270" s="15"/>
      <c r="N270" s="16"/>
    </row>
    <row r="271" spans="1:14" hidden="1" x14ac:dyDescent="0.25">
      <c r="A271" s="21"/>
      <c r="B271" s="66" t="s">
        <v>91</v>
      </c>
      <c r="C271" s="23"/>
      <c r="D271" s="15"/>
      <c r="E271" s="105"/>
      <c r="F271" s="15"/>
      <c r="G271" s="22"/>
      <c r="H271" s="22"/>
      <c r="I271" s="22"/>
      <c r="J271" s="22"/>
      <c r="K271" s="22"/>
      <c r="L271" s="22"/>
      <c r="M271" s="22"/>
      <c r="N271" s="50"/>
    </row>
    <row r="272" spans="1:14" ht="30" hidden="1" x14ac:dyDescent="0.25">
      <c r="A272" s="13" t="s">
        <v>74</v>
      </c>
      <c r="B272" s="66" t="s">
        <v>75</v>
      </c>
      <c r="C272" s="14"/>
      <c r="D272" s="15"/>
      <c r="E272" s="105"/>
      <c r="F272" s="15"/>
      <c r="G272" s="15"/>
      <c r="H272" s="15"/>
      <c r="I272" s="15"/>
      <c r="J272" s="15"/>
      <c r="K272" s="15"/>
      <c r="L272" s="15"/>
      <c r="M272" s="15"/>
      <c r="N272" s="16"/>
    </row>
    <row r="273" spans="1:14" hidden="1" x14ac:dyDescent="0.25">
      <c r="A273" s="21"/>
      <c r="B273" s="66" t="s">
        <v>91</v>
      </c>
      <c r="C273" s="23"/>
      <c r="D273" s="15"/>
      <c r="E273" s="105"/>
      <c r="F273" s="15"/>
      <c r="G273" s="22"/>
      <c r="H273" s="22"/>
      <c r="I273" s="22"/>
      <c r="J273" s="22"/>
      <c r="K273" s="22"/>
      <c r="L273" s="22"/>
      <c r="M273" s="22"/>
      <c r="N273" s="50"/>
    </row>
    <row r="274" spans="1:14" hidden="1" x14ac:dyDescent="0.25">
      <c r="A274" s="13" t="s">
        <v>77</v>
      </c>
      <c r="B274" s="66" t="s">
        <v>78</v>
      </c>
      <c r="C274" s="14"/>
      <c r="D274" s="15"/>
      <c r="E274" s="105"/>
      <c r="F274" s="15"/>
      <c r="G274" s="15"/>
      <c r="H274" s="15"/>
      <c r="I274" s="15"/>
      <c r="J274" s="15"/>
      <c r="K274" s="15"/>
      <c r="L274" s="15"/>
      <c r="M274" s="15"/>
      <c r="N274" s="16"/>
    </row>
    <row r="275" spans="1:14" hidden="1" x14ac:dyDescent="0.25">
      <c r="A275" s="21"/>
      <c r="B275" s="71" t="s">
        <v>91</v>
      </c>
      <c r="C275" s="23"/>
      <c r="D275" s="22"/>
      <c r="E275" s="107"/>
      <c r="F275" s="22"/>
      <c r="G275" s="22"/>
      <c r="H275" s="22"/>
      <c r="I275" s="22"/>
      <c r="J275" s="22"/>
      <c r="K275" s="22"/>
      <c r="L275" s="22"/>
      <c r="M275" s="22"/>
      <c r="N275" s="50"/>
    </row>
    <row r="276" spans="1:14" x14ac:dyDescent="0.25">
      <c r="A276" s="51"/>
      <c r="B276" s="82"/>
      <c r="C276" s="52"/>
      <c r="D276" s="51"/>
      <c r="E276" s="115"/>
      <c r="F276" s="51"/>
      <c r="G276" s="51"/>
      <c r="H276" s="51"/>
      <c r="I276" s="51"/>
      <c r="J276" s="51"/>
      <c r="K276" s="51"/>
      <c r="L276" s="51"/>
      <c r="M276" s="51"/>
      <c r="N276" s="51"/>
    </row>
    <row r="277" spans="1:14" x14ac:dyDescent="0.25">
      <c r="G277" s="51"/>
      <c r="H277" s="51"/>
      <c r="I277" s="51"/>
      <c r="J277" s="51"/>
      <c r="K277" s="51"/>
      <c r="L277" s="51"/>
      <c r="M277" s="51"/>
      <c r="N277" s="51"/>
    </row>
    <row r="278" spans="1:14" x14ac:dyDescent="0.25">
      <c r="G278" s="51"/>
      <c r="H278" s="51"/>
      <c r="I278" s="51"/>
      <c r="J278" s="51"/>
      <c r="K278" s="51"/>
      <c r="L278" s="51"/>
      <c r="M278" s="51"/>
      <c r="N278" s="51"/>
    </row>
    <row r="279" spans="1:14" x14ac:dyDescent="0.25">
      <c r="B279" s="82"/>
      <c r="G279" s="51"/>
      <c r="H279" s="51"/>
      <c r="I279" s="51"/>
      <c r="J279" s="51"/>
      <c r="K279" s="51"/>
      <c r="L279" s="51"/>
      <c r="M279" s="51"/>
      <c r="N279" s="51"/>
    </row>
    <row r="280" spans="1:14" x14ac:dyDescent="0.25">
      <c r="B280" s="82"/>
      <c r="G280" s="51"/>
      <c r="H280" s="51"/>
      <c r="I280" s="51"/>
      <c r="J280" s="51"/>
      <c r="K280" s="51"/>
      <c r="L280" s="51"/>
      <c r="M280" s="51"/>
      <c r="N280" s="51"/>
    </row>
    <row r="281" spans="1:14" x14ac:dyDescent="0.25">
      <c r="B281" s="82"/>
      <c r="G281" s="51"/>
      <c r="H281" s="51"/>
      <c r="I281" s="51"/>
      <c r="J281" s="51"/>
      <c r="K281" s="51"/>
      <c r="L281" s="51"/>
      <c r="M281" s="51"/>
      <c r="N281" s="51"/>
    </row>
    <row r="282" spans="1:14" x14ac:dyDescent="0.25">
      <c r="B282" s="82"/>
      <c r="G282" s="51"/>
      <c r="H282" s="51"/>
      <c r="I282" s="51"/>
      <c r="J282" s="51"/>
      <c r="K282" s="51"/>
      <c r="L282" s="51"/>
      <c r="M282" s="51"/>
      <c r="N282" s="51"/>
    </row>
    <row r="283" spans="1:14" x14ac:dyDescent="0.25">
      <c r="B283" s="82"/>
      <c r="G283" s="51"/>
      <c r="H283" s="51"/>
      <c r="I283" s="51"/>
      <c r="J283" s="51"/>
      <c r="K283" s="51"/>
      <c r="L283" s="51"/>
      <c r="M283" s="51"/>
      <c r="N283" s="51"/>
    </row>
    <row r="284" spans="1:14" x14ac:dyDescent="0.25">
      <c r="B284" s="82"/>
      <c r="G284" s="51"/>
      <c r="H284" s="51"/>
      <c r="I284" s="51"/>
      <c r="J284" s="51"/>
      <c r="K284" s="51"/>
      <c r="L284" s="51"/>
      <c r="M284" s="51"/>
      <c r="N284" s="51"/>
    </row>
    <row r="285" spans="1:14" x14ac:dyDescent="0.25">
      <c r="B285" s="82"/>
      <c r="G285" s="51"/>
      <c r="H285" s="51"/>
      <c r="I285" s="51"/>
      <c r="J285" s="51"/>
      <c r="K285" s="51"/>
      <c r="L285" s="51"/>
      <c r="M285" s="51"/>
      <c r="N285" s="51"/>
    </row>
    <row r="286" spans="1:14" x14ac:dyDescent="0.25">
      <c r="B286" s="82"/>
      <c r="G286" s="51"/>
      <c r="H286" s="51"/>
      <c r="I286" s="51"/>
      <c r="J286" s="51"/>
      <c r="K286" s="51"/>
      <c r="L286" s="51"/>
      <c r="M286" s="51"/>
      <c r="N286" s="51"/>
    </row>
    <row r="287" spans="1:14" x14ac:dyDescent="0.25">
      <c r="B287" s="82"/>
      <c r="G287" s="51"/>
      <c r="H287" s="51"/>
      <c r="I287" s="51"/>
      <c r="J287" s="51"/>
      <c r="K287" s="51"/>
      <c r="L287" s="51"/>
      <c r="M287" s="51"/>
      <c r="N287" s="51"/>
    </row>
    <row r="288" spans="1:14" x14ac:dyDescent="0.25">
      <c r="B288" s="82"/>
      <c r="G288" s="51"/>
      <c r="H288" s="51"/>
      <c r="I288" s="51"/>
      <c r="J288" s="51"/>
      <c r="K288" s="51"/>
      <c r="L288" s="51"/>
      <c r="M288" s="51"/>
      <c r="N288" s="51"/>
    </row>
    <row r="289" spans="2:14" x14ac:dyDescent="0.25">
      <c r="B289" s="82"/>
      <c r="G289" s="51"/>
      <c r="H289" s="51"/>
      <c r="I289" s="51"/>
      <c r="J289" s="51"/>
      <c r="K289" s="51"/>
      <c r="L289" s="51"/>
      <c r="M289" s="51"/>
      <c r="N289" s="51"/>
    </row>
    <row r="290" spans="2:14" x14ac:dyDescent="0.25">
      <c r="B290" s="82"/>
      <c r="G290" s="51"/>
      <c r="H290" s="51"/>
      <c r="I290" s="51"/>
      <c r="J290" s="51"/>
      <c r="K290" s="51"/>
      <c r="L290" s="51"/>
      <c r="M290" s="51"/>
      <c r="N290" s="51"/>
    </row>
    <row r="291" spans="2:14" x14ac:dyDescent="0.25">
      <c r="B291" s="82"/>
      <c r="G291" s="51"/>
      <c r="H291" s="51"/>
      <c r="I291" s="51"/>
      <c r="J291" s="51"/>
      <c r="K291" s="51"/>
      <c r="L291" s="51"/>
      <c r="M291" s="51"/>
      <c r="N291" s="51"/>
    </row>
    <row r="292" spans="2:14" x14ac:dyDescent="0.25">
      <c r="B292" s="82"/>
      <c r="G292" s="51"/>
      <c r="H292" s="51"/>
      <c r="I292" s="51"/>
      <c r="J292" s="51"/>
      <c r="K292" s="51"/>
      <c r="L292" s="51"/>
      <c r="M292" s="51"/>
      <c r="N292" s="51"/>
    </row>
    <row r="293" spans="2:14" x14ac:dyDescent="0.25">
      <c r="B293" s="82"/>
      <c r="G293" s="51"/>
      <c r="H293" s="51"/>
      <c r="I293" s="51"/>
      <c r="J293" s="51"/>
      <c r="K293" s="51"/>
      <c r="L293" s="51"/>
      <c r="M293" s="51"/>
      <c r="N293" s="51"/>
    </row>
    <row r="294" spans="2:14" x14ac:dyDescent="0.25">
      <c r="B294" s="82"/>
      <c r="G294" s="51"/>
      <c r="H294" s="51"/>
      <c r="I294" s="51"/>
      <c r="J294" s="51"/>
      <c r="K294" s="51"/>
      <c r="L294" s="51"/>
      <c r="M294" s="51"/>
      <c r="N294" s="51"/>
    </row>
    <row r="295" spans="2:14" x14ac:dyDescent="0.25">
      <c r="B295" s="82"/>
      <c r="G295" s="51"/>
      <c r="H295" s="51"/>
      <c r="I295" s="51"/>
      <c r="J295" s="51"/>
      <c r="K295" s="51"/>
      <c r="L295" s="51"/>
      <c r="M295" s="51"/>
      <c r="N295" s="51"/>
    </row>
    <row r="296" spans="2:14" x14ac:dyDescent="0.25">
      <c r="B296" s="82"/>
      <c r="G296" s="51"/>
      <c r="H296" s="51"/>
      <c r="I296" s="51"/>
      <c r="J296" s="51"/>
      <c r="K296" s="51"/>
      <c r="L296" s="51"/>
      <c r="M296" s="51"/>
      <c r="N296" s="51"/>
    </row>
    <row r="297" spans="2:14" x14ac:dyDescent="0.25">
      <c r="B297" s="82"/>
      <c r="G297" s="51"/>
      <c r="H297" s="51"/>
      <c r="I297" s="51"/>
      <c r="J297" s="51"/>
      <c r="K297" s="51"/>
      <c r="L297" s="51"/>
      <c r="M297" s="51"/>
      <c r="N297" s="51"/>
    </row>
    <row r="298" spans="2:14" x14ac:dyDescent="0.25">
      <c r="B298" s="82"/>
      <c r="G298" s="51"/>
      <c r="H298" s="51"/>
      <c r="I298" s="51"/>
      <c r="J298" s="51"/>
      <c r="K298" s="51"/>
      <c r="L298" s="51"/>
      <c r="M298" s="51"/>
      <c r="N298" s="51"/>
    </row>
    <row r="299" spans="2:14" x14ac:dyDescent="0.25">
      <c r="B299" s="82"/>
      <c r="G299" s="51"/>
      <c r="H299" s="51"/>
      <c r="I299" s="51"/>
      <c r="J299" s="51"/>
      <c r="K299" s="51"/>
      <c r="L299" s="51"/>
      <c r="M299" s="51"/>
      <c r="N299" s="51"/>
    </row>
    <row r="300" spans="2:14" x14ac:dyDescent="0.25">
      <c r="B300" s="82"/>
      <c r="G300" s="51"/>
      <c r="H300" s="51"/>
      <c r="I300" s="51"/>
      <c r="J300" s="51"/>
      <c r="K300" s="51"/>
      <c r="L300" s="51"/>
      <c r="M300" s="51"/>
      <c r="N300" s="51"/>
    </row>
    <row r="301" spans="2:14" x14ac:dyDescent="0.25">
      <c r="B301" s="82"/>
      <c r="G301" s="51"/>
      <c r="H301" s="51"/>
      <c r="I301" s="51"/>
      <c r="J301" s="51"/>
      <c r="K301" s="51"/>
      <c r="L301" s="51"/>
      <c r="M301" s="51"/>
      <c r="N301" s="51"/>
    </row>
    <row r="302" spans="2:14" x14ac:dyDescent="0.25">
      <c r="B302" s="82"/>
      <c r="G302" s="51"/>
      <c r="H302" s="51"/>
      <c r="I302" s="51"/>
      <c r="J302" s="51"/>
      <c r="K302" s="51"/>
      <c r="L302" s="51"/>
      <c r="M302" s="51"/>
      <c r="N302" s="51"/>
    </row>
    <row r="303" spans="2:14" x14ac:dyDescent="0.25">
      <c r="B303" s="82"/>
      <c r="G303" s="51"/>
      <c r="H303" s="51"/>
      <c r="I303" s="51"/>
      <c r="J303" s="51"/>
      <c r="K303" s="51"/>
      <c r="L303" s="51"/>
      <c r="M303" s="51"/>
      <c r="N303" s="51"/>
    </row>
    <row r="304" spans="2:14" x14ac:dyDescent="0.25">
      <c r="B304" s="82"/>
      <c r="G304" s="51"/>
      <c r="H304" s="51"/>
      <c r="I304" s="51"/>
      <c r="J304" s="51"/>
      <c r="K304" s="51"/>
      <c r="L304" s="51"/>
      <c r="M304" s="51"/>
      <c r="N304" s="51"/>
    </row>
    <row r="305" spans="2:14" x14ac:dyDescent="0.25">
      <c r="B305" s="82"/>
      <c r="G305" s="51"/>
      <c r="H305" s="51"/>
      <c r="I305" s="51"/>
      <c r="J305" s="51"/>
      <c r="K305" s="51"/>
      <c r="L305" s="51"/>
      <c r="M305" s="51"/>
      <c r="N305" s="51"/>
    </row>
    <row r="306" spans="2:14" x14ac:dyDescent="0.25">
      <c r="B306" s="82"/>
      <c r="G306" s="51"/>
      <c r="H306" s="51"/>
      <c r="I306" s="51"/>
      <c r="J306" s="51"/>
      <c r="K306" s="51"/>
      <c r="L306" s="51"/>
      <c r="M306" s="51"/>
      <c r="N306" s="51"/>
    </row>
    <row r="307" spans="2:14" x14ac:dyDescent="0.25">
      <c r="B307" s="82"/>
      <c r="G307" s="51"/>
      <c r="H307" s="51"/>
      <c r="I307" s="51"/>
      <c r="J307" s="51"/>
      <c r="K307" s="51"/>
      <c r="L307" s="51"/>
      <c r="M307" s="51"/>
      <c r="N307" s="51"/>
    </row>
    <row r="308" spans="2:14" x14ac:dyDescent="0.25">
      <c r="B308" s="82"/>
      <c r="G308" s="51"/>
      <c r="H308" s="51"/>
      <c r="I308" s="51"/>
      <c r="J308" s="51"/>
      <c r="K308" s="51"/>
      <c r="L308" s="51"/>
      <c r="M308" s="51"/>
      <c r="N308" s="51"/>
    </row>
    <row r="309" spans="2:14" x14ac:dyDescent="0.25">
      <c r="B309" s="82"/>
      <c r="G309" s="51"/>
      <c r="H309" s="51"/>
      <c r="I309" s="51"/>
      <c r="J309" s="51"/>
      <c r="K309" s="51"/>
      <c r="L309" s="51"/>
      <c r="M309" s="51"/>
      <c r="N309" s="51"/>
    </row>
    <row r="310" spans="2:14" x14ac:dyDescent="0.25">
      <c r="B310" s="82"/>
      <c r="G310" s="51"/>
      <c r="H310" s="51"/>
      <c r="I310" s="51"/>
      <c r="J310" s="51"/>
      <c r="K310" s="51"/>
      <c r="L310" s="51"/>
      <c r="M310" s="51"/>
      <c r="N310" s="51"/>
    </row>
    <row r="311" spans="2:14" x14ac:dyDescent="0.25">
      <c r="B311" s="82"/>
      <c r="G311" s="51"/>
      <c r="H311" s="51"/>
      <c r="I311" s="51"/>
      <c r="J311" s="51"/>
      <c r="K311" s="51"/>
      <c r="L311" s="51"/>
      <c r="M311" s="51"/>
      <c r="N311" s="51"/>
    </row>
    <row r="312" spans="2:14" x14ac:dyDescent="0.25">
      <c r="B312" s="82"/>
      <c r="G312" s="51"/>
      <c r="H312" s="51"/>
      <c r="I312" s="51"/>
      <c r="J312" s="51"/>
      <c r="K312" s="51"/>
      <c r="L312" s="51"/>
      <c r="M312" s="51"/>
      <c r="N312" s="51"/>
    </row>
    <row r="313" spans="2:14" x14ac:dyDescent="0.25">
      <c r="B313" s="82"/>
      <c r="G313" s="51"/>
      <c r="H313" s="51"/>
      <c r="I313" s="51"/>
      <c r="J313" s="51"/>
      <c r="K313" s="51"/>
      <c r="L313" s="51"/>
      <c r="M313" s="51"/>
      <c r="N313" s="51"/>
    </row>
    <row r="314" spans="2:14" x14ac:dyDescent="0.25">
      <c r="B314" s="82"/>
    </row>
    <row r="315" spans="2:14" x14ac:dyDescent="0.25">
      <c r="B315" s="82"/>
    </row>
    <row r="316" spans="2:14" x14ac:dyDescent="0.25">
      <c r="B316" s="82"/>
    </row>
    <row r="317" spans="2:14" x14ac:dyDescent="0.25">
      <c r="B317" s="82"/>
    </row>
    <row r="318" spans="2:14" x14ac:dyDescent="0.25">
      <c r="B318" s="82"/>
    </row>
  </sheetData>
  <mergeCells count="11">
    <mergeCell ref="L1:N1"/>
    <mergeCell ref="F6:F7"/>
    <mergeCell ref="A2:N2"/>
    <mergeCell ref="A3:N3"/>
    <mergeCell ref="A4:N4"/>
    <mergeCell ref="G6:N6"/>
    <mergeCell ref="A6:A7"/>
    <mergeCell ref="B6:B7"/>
    <mergeCell ref="C6:C7"/>
    <mergeCell ref="D6:D7"/>
    <mergeCell ref="E6:E7"/>
  </mergeCells>
  <pageMargins left="0.70866141732283472" right="0.70866141732283472" top="0.74803149606299213" bottom="0.55118110236220474" header="0.31496062992125984" footer="0.31496062992125984"/>
  <pageSetup paperSize="9" scale="77" orientation="landscape" r:id="rId1"/>
  <rowBreaks count="6" manualBreakCount="6">
    <brk id="72" max="13" man="1"/>
    <brk id="99" max="13" man="1"/>
    <brk id="134" max="13" man="1"/>
    <brk id="151" max="13" man="1"/>
    <brk id="170" max="13" man="1"/>
    <brk id="19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Лист1!Област_печат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2020-02-05T11:40:04Z</cp:lastPrinted>
  <dcterms:created xsi:type="dcterms:W3CDTF">2016-12-12T07:51:53Z</dcterms:created>
  <dcterms:modified xsi:type="dcterms:W3CDTF">2020-02-05T11:41:00Z</dcterms:modified>
</cp:coreProperties>
</file>